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G:\Apl\SKUPNO\ANALITIK\Mesecne informacije\Mesečne informacije_publikacija\2025\2025_8\"/>
    </mc:Choice>
  </mc:AlternateContent>
  <xr:revisionPtr revIDLastSave="0" documentId="13_ncr:1_{5700D1E8-23C6-46A5-A7F8-E4B68CD8F02E}" xr6:coauthVersionLast="36" xr6:coauthVersionMax="36" xr10:uidLastSave="{00000000-0000-0000-0000-000000000000}"/>
  <bookViews>
    <workbookView xWindow="13095" yWindow="45" windowWidth="11970" windowHeight="10605" tabRatio="940" xr2:uid="{00000000-000D-0000-FFFF-FFFF00000000}"/>
  </bookViews>
  <sheets>
    <sheet name="Kazalo" sheetId="67" r:id="rId1"/>
    <sheet name="Obdobja" sheetId="88" state="hidden" r:id="rId2"/>
    <sheet name="1" sheetId="2" r:id="rId3"/>
    <sheet name="2" sheetId="23" r:id="rId4"/>
    <sheet name="3" sheetId="24" r:id="rId5"/>
    <sheet name="4" sheetId="68" r:id="rId6"/>
    <sheet name="4sr" sheetId="70" r:id="rId7"/>
    <sheet name="5" sheetId="27" r:id="rId8"/>
    <sheet name="5sr" sheetId="26" r:id="rId9"/>
    <sheet name="6" sheetId="28" r:id="rId10"/>
    <sheet name="6sr" sheetId="29" r:id="rId11"/>
    <sheet name="7" sheetId="30" r:id="rId12"/>
    <sheet name="7sr" sheetId="31" r:id="rId13"/>
    <sheet name="8" sheetId="32" r:id="rId14"/>
    <sheet name="8sr" sheetId="33" r:id="rId15"/>
    <sheet name="9" sheetId="37" r:id="rId16"/>
    <sheet name="9sr" sheetId="36" r:id="rId17"/>
    <sheet name="10" sheetId="38" r:id="rId18"/>
    <sheet name="10sr" sheetId="39" r:id="rId19"/>
    <sheet name="11" sheetId="40" r:id="rId20"/>
    <sheet name="11sr" sheetId="41" r:id="rId21"/>
    <sheet name="12" sheetId="42" r:id="rId22"/>
    <sheet name="12sr" sheetId="43" r:id="rId23"/>
    <sheet name="13" sheetId="44" r:id="rId24"/>
    <sheet name="13sr" sheetId="45" r:id="rId25"/>
    <sheet name="14" sheetId="46" r:id="rId26"/>
    <sheet name="15" sheetId="74" r:id="rId27"/>
    <sheet name="16" sheetId="90" r:id="rId28"/>
    <sheet name="17" sheetId="76" r:id="rId29"/>
    <sheet name="18" sheetId="77" r:id="rId30"/>
    <sheet name="19" sheetId="78" r:id="rId31"/>
    <sheet name="19a" sheetId="91" r:id="rId32"/>
    <sheet name="20" sheetId="79" r:id="rId33"/>
    <sheet name="20a" sheetId="92" r:id="rId34"/>
    <sheet name="21" sheetId="80" r:id="rId35"/>
    <sheet name="21a" sheetId="93" r:id="rId36"/>
    <sheet name="22" sheetId="85" r:id="rId37"/>
    <sheet name="23" sheetId="81" r:id="rId38"/>
    <sheet name="24" sheetId="82" r:id="rId39"/>
  </sheets>
  <externalReferences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xlnm.Print_Area" localSheetId="38">'24'!$A$1:$I$249</definedName>
    <definedName name="_xlnm.Print_Titles" localSheetId="38">'24'!$3:$6</definedName>
    <definedName name="_xlnm.Database">[1]VII.99!$A$1:$M$8</definedName>
  </definedNames>
  <calcPr calcId="191029"/>
</workbook>
</file>

<file path=xl/calcChain.xml><?xml version="1.0" encoding="utf-8"?>
<calcChain xmlns="http://schemas.openxmlformats.org/spreadsheetml/2006/main">
  <c r="C6" i="93" l="1"/>
  <c r="C6" i="92"/>
  <c r="B6" i="92"/>
  <c r="B6" i="91"/>
  <c r="B25" i="41" l="1"/>
  <c r="B23" i="41"/>
  <c r="L21" i="46" l="1"/>
  <c r="K21" i="46"/>
  <c r="J21" i="46"/>
  <c r="I21" i="46"/>
  <c r="H21" i="46"/>
  <c r="G21" i="46"/>
  <c r="F21" i="46"/>
  <c r="C21" i="46"/>
  <c r="D21" i="46" s="1"/>
  <c r="L20" i="46"/>
  <c r="K20" i="46"/>
  <c r="J20" i="46"/>
  <c r="I20" i="46"/>
  <c r="H20" i="46"/>
  <c r="G20" i="46"/>
  <c r="F20" i="46"/>
  <c r="C20" i="46"/>
  <c r="D20" i="46" s="1"/>
  <c r="L19" i="46"/>
  <c r="K19" i="46"/>
  <c r="J19" i="46"/>
  <c r="I19" i="46"/>
  <c r="H19" i="46"/>
  <c r="G19" i="46"/>
  <c r="F19" i="46"/>
  <c r="C19" i="46"/>
  <c r="D19" i="46" s="1"/>
  <c r="L18" i="46"/>
  <c r="K18" i="46"/>
  <c r="J18" i="46"/>
  <c r="I18" i="46"/>
  <c r="H18" i="46"/>
  <c r="G18" i="46"/>
  <c r="F18" i="46"/>
  <c r="C18" i="46"/>
  <c r="D18" i="46" s="1"/>
  <c r="L17" i="46"/>
  <c r="K17" i="46"/>
  <c r="J17" i="46"/>
  <c r="I17" i="46"/>
  <c r="H17" i="46"/>
  <c r="G17" i="46"/>
  <c r="F17" i="46"/>
  <c r="C17" i="46"/>
  <c r="D17" i="46" s="1"/>
  <c r="L16" i="46"/>
  <c r="K16" i="46"/>
  <c r="J16" i="46"/>
  <c r="I16" i="46"/>
  <c r="H16" i="46"/>
  <c r="G16" i="46"/>
  <c r="F16" i="46"/>
  <c r="C16" i="46"/>
  <c r="D16" i="46" s="1"/>
  <c r="L15" i="46"/>
  <c r="K15" i="46"/>
  <c r="J15" i="46"/>
  <c r="I15" i="46"/>
  <c r="H15" i="46"/>
  <c r="G15" i="46"/>
  <c r="F15" i="46"/>
  <c r="E15" i="46"/>
  <c r="C15" i="46"/>
  <c r="D15" i="46" s="1"/>
  <c r="L14" i="46"/>
  <c r="K14" i="46"/>
  <c r="J14" i="46"/>
  <c r="I14" i="46"/>
  <c r="H14" i="46"/>
  <c r="G14" i="46"/>
  <c r="F14" i="46"/>
  <c r="E14" i="46"/>
  <c r="C14" i="46"/>
  <c r="D14" i="46" s="1"/>
  <c r="L13" i="46"/>
  <c r="K13" i="46"/>
  <c r="J13" i="46"/>
  <c r="I13" i="46"/>
  <c r="H13" i="46"/>
  <c r="G13" i="46"/>
  <c r="F13" i="46"/>
  <c r="E13" i="46"/>
  <c r="C13" i="46"/>
  <c r="D13" i="46" s="1"/>
  <c r="L12" i="46"/>
  <c r="K12" i="46"/>
  <c r="J12" i="46"/>
  <c r="I12" i="46"/>
  <c r="H12" i="46"/>
  <c r="G12" i="46"/>
  <c r="F12" i="46"/>
  <c r="C12" i="46"/>
  <c r="D12" i="46" s="1"/>
  <c r="L11" i="46"/>
  <c r="K11" i="46"/>
  <c r="K8" i="46" s="1"/>
  <c r="J11" i="46"/>
  <c r="J8" i="46" s="1"/>
  <c r="I11" i="46"/>
  <c r="H11" i="46"/>
  <c r="G11" i="46"/>
  <c r="F11" i="46"/>
  <c r="F8" i="46" s="1"/>
  <c r="C11" i="46"/>
  <c r="D11" i="46" s="1"/>
  <c r="L10" i="46"/>
  <c r="K10" i="46"/>
  <c r="J10" i="46"/>
  <c r="I10" i="46"/>
  <c r="H10" i="46"/>
  <c r="G10" i="46"/>
  <c r="F10" i="46"/>
  <c r="E10" i="46"/>
  <c r="C10" i="46"/>
  <c r="C8" i="46" s="1"/>
  <c r="D8" i="46" s="1"/>
  <c r="I8" i="46"/>
  <c r="H8" i="46"/>
  <c r="G8" i="46"/>
  <c r="E8" i="46"/>
  <c r="L7" i="46"/>
  <c r="K7" i="46"/>
  <c r="J7" i="46"/>
  <c r="I7" i="46"/>
  <c r="H7" i="46"/>
  <c r="G7" i="46"/>
  <c r="F7" i="46"/>
  <c r="E7" i="46"/>
  <c r="D7" i="46"/>
  <c r="C7" i="46"/>
  <c r="D6" i="46"/>
  <c r="G24" i="45"/>
  <c r="D24" i="45"/>
  <c r="F24" i="45" s="1"/>
  <c r="C24" i="45"/>
  <c r="H24" i="45" s="1"/>
  <c r="B24" i="45"/>
  <c r="G22" i="45"/>
  <c r="D22" i="45"/>
  <c r="F22" i="45" s="1"/>
  <c r="C22" i="45"/>
  <c r="E22" i="45" s="1"/>
  <c r="B22" i="45"/>
  <c r="G21" i="45"/>
  <c r="D21" i="45"/>
  <c r="F21" i="45" s="1"/>
  <c r="C21" i="45"/>
  <c r="H21" i="45" s="1"/>
  <c r="B21" i="45"/>
  <c r="G20" i="45"/>
  <c r="D20" i="45"/>
  <c r="F20" i="45" s="1"/>
  <c r="C20" i="45"/>
  <c r="H20" i="45" s="1"/>
  <c r="B20" i="45"/>
  <c r="G19" i="45"/>
  <c r="D19" i="45"/>
  <c r="F19" i="45" s="1"/>
  <c r="C19" i="45"/>
  <c r="E19" i="45" s="1"/>
  <c r="B19" i="45"/>
  <c r="G18" i="45"/>
  <c r="D18" i="45"/>
  <c r="F18" i="45" s="1"/>
  <c r="C18" i="45"/>
  <c r="H18" i="45" s="1"/>
  <c r="B18" i="45"/>
  <c r="G16" i="45"/>
  <c r="D16" i="45"/>
  <c r="F16" i="45" s="1"/>
  <c r="C16" i="45"/>
  <c r="H16" i="45" s="1"/>
  <c r="B16" i="45"/>
  <c r="G15" i="45"/>
  <c r="D15" i="45"/>
  <c r="F15" i="45" s="1"/>
  <c r="C15" i="45"/>
  <c r="H15" i="45" s="1"/>
  <c r="B15" i="45"/>
  <c r="G14" i="45"/>
  <c r="F14" i="45"/>
  <c r="D14" i="45"/>
  <c r="C14" i="45"/>
  <c r="E14" i="45" s="1"/>
  <c r="B14" i="45"/>
  <c r="G13" i="45"/>
  <c r="D13" i="45"/>
  <c r="F13" i="45" s="1"/>
  <c r="C13" i="45"/>
  <c r="H13" i="45" s="1"/>
  <c r="B13" i="45"/>
  <c r="G12" i="45"/>
  <c r="D12" i="45"/>
  <c r="F12" i="45" s="1"/>
  <c r="C12" i="45"/>
  <c r="H12" i="45" s="1"/>
  <c r="B12" i="45"/>
  <c r="G11" i="45"/>
  <c r="D11" i="45"/>
  <c r="F11" i="45" s="1"/>
  <c r="C11" i="45"/>
  <c r="E11" i="45" s="1"/>
  <c r="B11" i="45"/>
  <c r="G10" i="45"/>
  <c r="D10" i="45"/>
  <c r="F10" i="45" s="1"/>
  <c r="C10" i="45"/>
  <c r="H10" i="45" s="1"/>
  <c r="B10" i="45"/>
  <c r="G9" i="45"/>
  <c r="D9" i="45"/>
  <c r="F9" i="45" s="1"/>
  <c r="C9" i="45"/>
  <c r="H9" i="45" s="1"/>
  <c r="B9" i="45"/>
  <c r="G8" i="45"/>
  <c r="D8" i="45"/>
  <c r="F8" i="45" s="1"/>
  <c r="C8" i="45"/>
  <c r="E8" i="45" s="1"/>
  <c r="B8" i="45"/>
  <c r="G6" i="45"/>
  <c r="D6" i="45"/>
  <c r="F6" i="45" s="1"/>
  <c r="C6" i="45"/>
  <c r="E6" i="45" s="1"/>
  <c r="B6" i="45"/>
  <c r="H5" i="45"/>
  <c r="G5" i="45"/>
  <c r="F5" i="45"/>
  <c r="E5" i="45"/>
  <c r="D5" i="45"/>
  <c r="C5" i="45"/>
  <c r="B5" i="45"/>
  <c r="F4" i="45"/>
  <c r="E4" i="45"/>
  <c r="H19" i="44"/>
  <c r="G19" i="44"/>
  <c r="F19" i="44"/>
  <c r="E19" i="44"/>
  <c r="D19" i="44"/>
  <c r="C19" i="44"/>
  <c r="B19" i="44"/>
  <c r="H18" i="44"/>
  <c r="G18" i="44"/>
  <c r="F18" i="44"/>
  <c r="E18" i="44"/>
  <c r="D18" i="44"/>
  <c r="C18" i="44"/>
  <c r="B18" i="44"/>
  <c r="H17" i="44"/>
  <c r="G17" i="44"/>
  <c r="F17" i="44"/>
  <c r="E17" i="44"/>
  <c r="D17" i="44"/>
  <c r="C17" i="44"/>
  <c r="B17" i="44"/>
  <c r="H16" i="44"/>
  <c r="G16" i="44"/>
  <c r="F16" i="44"/>
  <c r="E16" i="44"/>
  <c r="D16" i="44"/>
  <c r="C16" i="44"/>
  <c r="B16" i="44"/>
  <c r="H15" i="44"/>
  <c r="G15" i="44"/>
  <c r="F15" i="44"/>
  <c r="E15" i="44"/>
  <c r="D15" i="44"/>
  <c r="C15" i="44"/>
  <c r="B15" i="44"/>
  <c r="H14" i="44"/>
  <c r="G14" i="44"/>
  <c r="F14" i="44"/>
  <c r="E14" i="44"/>
  <c r="D14" i="44"/>
  <c r="C14" i="44"/>
  <c r="B14" i="44"/>
  <c r="H13" i="44"/>
  <c r="G13" i="44"/>
  <c r="F13" i="44"/>
  <c r="E13" i="44"/>
  <c r="D13" i="44"/>
  <c r="C13" i="44"/>
  <c r="B13" i="44"/>
  <c r="H12" i="44"/>
  <c r="G12" i="44"/>
  <c r="F12" i="44"/>
  <c r="E12" i="44"/>
  <c r="D12" i="44"/>
  <c r="C12" i="44"/>
  <c r="B12" i="44"/>
  <c r="H11" i="44"/>
  <c r="G11" i="44"/>
  <c r="F11" i="44"/>
  <c r="E11" i="44"/>
  <c r="D11" i="44"/>
  <c r="C11" i="44"/>
  <c r="B11" i="44"/>
  <c r="H10" i="44"/>
  <c r="G10" i="44"/>
  <c r="F10" i="44"/>
  <c r="E10" i="44"/>
  <c r="D10" i="44"/>
  <c r="C10" i="44"/>
  <c r="B10" i="44"/>
  <c r="H9" i="44"/>
  <c r="G9" i="44"/>
  <c r="F9" i="44"/>
  <c r="E9" i="44"/>
  <c r="D9" i="44"/>
  <c r="C9" i="44"/>
  <c r="B9" i="44"/>
  <c r="H8" i="44"/>
  <c r="G8" i="44"/>
  <c r="F8" i="44"/>
  <c r="E8" i="44"/>
  <c r="D8" i="44"/>
  <c r="C8" i="44"/>
  <c r="B8" i="44"/>
  <c r="H6" i="44"/>
  <c r="G6" i="44"/>
  <c r="F6" i="44"/>
  <c r="E6" i="44"/>
  <c r="D6" i="44"/>
  <c r="C6" i="44"/>
  <c r="B6" i="44"/>
  <c r="H5" i="44"/>
  <c r="G5" i="44"/>
  <c r="F5" i="44"/>
  <c r="E5" i="44"/>
  <c r="D5" i="44"/>
  <c r="C5" i="44"/>
  <c r="B5" i="44"/>
  <c r="F4" i="44"/>
  <c r="E4" i="44"/>
  <c r="R19" i="42"/>
  <c r="Q19" i="42"/>
  <c r="P19" i="42"/>
  <c r="O19" i="42"/>
  <c r="N19" i="42"/>
  <c r="M19" i="42"/>
  <c r="L19" i="42"/>
  <c r="K19" i="42"/>
  <c r="J19" i="42"/>
  <c r="I19" i="42"/>
  <c r="H19" i="42"/>
  <c r="G19" i="42"/>
  <c r="F19" i="42"/>
  <c r="E19" i="42"/>
  <c r="D19" i="42"/>
  <c r="C19" i="42"/>
  <c r="B19" i="42"/>
  <c r="R18" i="42"/>
  <c r="Q18" i="42"/>
  <c r="P18" i="42"/>
  <c r="O18" i="42"/>
  <c r="N18" i="42"/>
  <c r="M18" i="42"/>
  <c r="L18" i="42"/>
  <c r="K18" i="42"/>
  <c r="J18" i="42"/>
  <c r="I18" i="42"/>
  <c r="H18" i="42"/>
  <c r="G18" i="42"/>
  <c r="F18" i="42"/>
  <c r="E18" i="42"/>
  <c r="D18" i="42"/>
  <c r="C18" i="42"/>
  <c r="B18" i="42"/>
  <c r="R17" i="42"/>
  <c r="Q17" i="42"/>
  <c r="P17" i="42"/>
  <c r="O17" i="42"/>
  <c r="N17" i="42"/>
  <c r="M17" i="42"/>
  <c r="L17" i="42"/>
  <c r="K17" i="42"/>
  <c r="J17" i="42"/>
  <c r="I17" i="42"/>
  <c r="H17" i="42"/>
  <c r="G17" i="42"/>
  <c r="F17" i="42"/>
  <c r="E17" i="42"/>
  <c r="D17" i="42"/>
  <c r="C17" i="42"/>
  <c r="B17" i="42"/>
  <c r="R16" i="42"/>
  <c r="Q16" i="42"/>
  <c r="P16" i="42"/>
  <c r="O16" i="42"/>
  <c r="N16" i="42"/>
  <c r="M16" i="42"/>
  <c r="L16" i="42"/>
  <c r="K16" i="42"/>
  <c r="J16" i="42"/>
  <c r="I16" i="42"/>
  <c r="H16" i="42"/>
  <c r="G16" i="42"/>
  <c r="F16" i="42"/>
  <c r="E16" i="42"/>
  <c r="D16" i="42"/>
  <c r="C16" i="42"/>
  <c r="B16" i="42"/>
  <c r="R15" i="42"/>
  <c r="Q15" i="42"/>
  <c r="P15" i="42"/>
  <c r="O15" i="42"/>
  <c r="N15" i="42"/>
  <c r="M15" i="42"/>
  <c r="L15" i="42"/>
  <c r="K15" i="42"/>
  <c r="J15" i="42"/>
  <c r="I15" i="42"/>
  <c r="H15" i="42"/>
  <c r="G15" i="42"/>
  <c r="F15" i="42"/>
  <c r="E15" i="42"/>
  <c r="D15" i="42"/>
  <c r="C15" i="42"/>
  <c r="B15" i="42"/>
  <c r="R14" i="42"/>
  <c r="Q14" i="42"/>
  <c r="P14" i="42"/>
  <c r="O14" i="42"/>
  <c r="N14" i="42"/>
  <c r="M14" i="42"/>
  <c r="L14" i="42"/>
  <c r="K14" i="42"/>
  <c r="J14" i="42"/>
  <c r="I14" i="42"/>
  <c r="H14" i="42"/>
  <c r="G14" i="42"/>
  <c r="F14" i="42"/>
  <c r="E14" i="42"/>
  <c r="D14" i="42"/>
  <c r="C14" i="42"/>
  <c r="B14" i="42"/>
  <c r="R13" i="42"/>
  <c r="Q13" i="42"/>
  <c r="P13" i="42"/>
  <c r="O13" i="42"/>
  <c r="N13" i="42"/>
  <c r="M13" i="42"/>
  <c r="L13" i="42"/>
  <c r="K13" i="42"/>
  <c r="J13" i="42"/>
  <c r="I13" i="42"/>
  <c r="H13" i="42"/>
  <c r="G13" i="42"/>
  <c r="F13" i="42"/>
  <c r="E13" i="42"/>
  <c r="D13" i="42"/>
  <c r="C13" i="42"/>
  <c r="B13" i="42"/>
  <c r="R12" i="42"/>
  <c r="Q12" i="42"/>
  <c r="P12" i="42"/>
  <c r="O12" i="42"/>
  <c r="N12" i="42"/>
  <c r="M12" i="42"/>
  <c r="L12" i="42"/>
  <c r="K12" i="42"/>
  <c r="J12" i="42"/>
  <c r="I12" i="42"/>
  <c r="H12" i="42"/>
  <c r="G12" i="42"/>
  <c r="F12" i="42"/>
  <c r="E12" i="42"/>
  <c r="D12" i="42"/>
  <c r="C12" i="42"/>
  <c r="B12" i="42"/>
  <c r="R11" i="42"/>
  <c r="Q11" i="42"/>
  <c r="P11" i="42"/>
  <c r="O11" i="42"/>
  <c r="N11" i="42"/>
  <c r="M11" i="42"/>
  <c r="L11" i="42"/>
  <c r="K11" i="42"/>
  <c r="J11" i="42"/>
  <c r="I11" i="42"/>
  <c r="H11" i="42"/>
  <c r="G11" i="42"/>
  <c r="F11" i="42"/>
  <c r="E11" i="42"/>
  <c r="D11" i="42"/>
  <c r="C11" i="42"/>
  <c r="B11" i="42"/>
  <c r="R10" i="42"/>
  <c r="Q10" i="42"/>
  <c r="P10" i="42"/>
  <c r="O10" i="42"/>
  <c r="N10" i="42"/>
  <c r="M10" i="42"/>
  <c r="L10" i="42"/>
  <c r="K10" i="42"/>
  <c r="J10" i="42"/>
  <c r="I10" i="42"/>
  <c r="H10" i="42"/>
  <c r="G10" i="42"/>
  <c r="F10" i="42"/>
  <c r="E10" i="42"/>
  <c r="D10" i="42"/>
  <c r="C10" i="42"/>
  <c r="B10" i="42"/>
  <c r="R9" i="42"/>
  <c r="Q9" i="42"/>
  <c r="P9" i="42"/>
  <c r="O9" i="42"/>
  <c r="N9" i="42"/>
  <c r="M9" i="42"/>
  <c r="L9" i="42"/>
  <c r="K9" i="42"/>
  <c r="J9" i="42"/>
  <c r="I9" i="42"/>
  <c r="H9" i="42"/>
  <c r="G9" i="42"/>
  <c r="F9" i="42"/>
  <c r="E9" i="42"/>
  <c r="D9" i="42"/>
  <c r="C9" i="42"/>
  <c r="B9" i="42"/>
  <c r="R8" i="42"/>
  <c r="Q8" i="42"/>
  <c r="P8" i="42"/>
  <c r="O8" i="42"/>
  <c r="N8" i="42"/>
  <c r="M8" i="42"/>
  <c r="L8" i="42"/>
  <c r="K8" i="42"/>
  <c r="J8" i="42"/>
  <c r="I8" i="42"/>
  <c r="H8" i="42"/>
  <c r="G8" i="42"/>
  <c r="F8" i="42"/>
  <c r="E8" i="42"/>
  <c r="D8" i="42"/>
  <c r="C8" i="42"/>
  <c r="B8" i="42"/>
  <c r="R6" i="42"/>
  <c r="Q6" i="42"/>
  <c r="P6" i="42"/>
  <c r="O6" i="42"/>
  <c r="N6" i="42"/>
  <c r="M6" i="42"/>
  <c r="L6" i="42"/>
  <c r="K6" i="42"/>
  <c r="J6" i="42"/>
  <c r="I6" i="42"/>
  <c r="H6" i="42"/>
  <c r="G6" i="42"/>
  <c r="F6" i="42"/>
  <c r="E6" i="42"/>
  <c r="D6" i="42"/>
  <c r="C6" i="42"/>
  <c r="B6" i="42"/>
  <c r="R5" i="42"/>
  <c r="P5" i="42"/>
  <c r="O5" i="42"/>
  <c r="M5" i="42"/>
  <c r="L5" i="42"/>
  <c r="J5" i="42"/>
  <c r="I5" i="42"/>
  <c r="G5" i="42"/>
  <c r="F5" i="42"/>
  <c r="D5" i="42"/>
  <c r="C5" i="42"/>
  <c r="B5" i="42"/>
  <c r="R4" i="42"/>
  <c r="O4" i="42"/>
  <c r="L4" i="42"/>
  <c r="I4" i="42"/>
  <c r="F4" i="42"/>
  <c r="C4" i="42"/>
  <c r="U20" i="40"/>
  <c r="T20" i="40"/>
  <c r="S20" i="40"/>
  <c r="R20" i="40"/>
  <c r="Q20" i="40"/>
  <c r="P20" i="40"/>
  <c r="O20" i="40"/>
  <c r="N20" i="40"/>
  <c r="M20" i="40"/>
  <c r="L20" i="40"/>
  <c r="K20" i="40"/>
  <c r="J20" i="40"/>
  <c r="I20" i="40"/>
  <c r="H20" i="40"/>
  <c r="G20" i="40"/>
  <c r="F20" i="40"/>
  <c r="E20" i="40"/>
  <c r="D20" i="40"/>
  <c r="C20" i="40"/>
  <c r="B20" i="40"/>
  <c r="U19" i="40"/>
  <c r="T19" i="40"/>
  <c r="S19" i="40"/>
  <c r="R19" i="40"/>
  <c r="Q19" i="40"/>
  <c r="P19" i="40"/>
  <c r="O19" i="40"/>
  <c r="N19" i="40"/>
  <c r="M19" i="40"/>
  <c r="L19" i="40"/>
  <c r="K19" i="40"/>
  <c r="J19" i="40"/>
  <c r="I19" i="40"/>
  <c r="H19" i="40"/>
  <c r="G19" i="40"/>
  <c r="F19" i="40"/>
  <c r="E19" i="40"/>
  <c r="D19" i="40"/>
  <c r="C19" i="40"/>
  <c r="B19" i="40"/>
  <c r="U18" i="40"/>
  <c r="T18" i="40"/>
  <c r="S18" i="40"/>
  <c r="R18" i="40"/>
  <c r="Q18" i="40"/>
  <c r="P18" i="40"/>
  <c r="O18" i="40"/>
  <c r="N18" i="40"/>
  <c r="M18" i="40"/>
  <c r="L18" i="40"/>
  <c r="K18" i="40"/>
  <c r="J18" i="40"/>
  <c r="I18" i="40"/>
  <c r="H18" i="40"/>
  <c r="G18" i="40"/>
  <c r="F18" i="40"/>
  <c r="E18" i="40"/>
  <c r="D18" i="40"/>
  <c r="C18" i="40"/>
  <c r="B18" i="40"/>
  <c r="U17" i="40"/>
  <c r="T17" i="40"/>
  <c r="S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B17" i="40"/>
  <c r="U16" i="40"/>
  <c r="T16" i="40"/>
  <c r="S16" i="40"/>
  <c r="R16" i="40"/>
  <c r="Q16" i="40"/>
  <c r="P16" i="40"/>
  <c r="O16" i="40"/>
  <c r="N16" i="40"/>
  <c r="M16" i="40"/>
  <c r="L16" i="40"/>
  <c r="K16" i="40"/>
  <c r="J16" i="40"/>
  <c r="I16" i="40"/>
  <c r="H16" i="40"/>
  <c r="G16" i="40"/>
  <c r="F16" i="40"/>
  <c r="E16" i="40"/>
  <c r="D16" i="40"/>
  <c r="C16" i="40"/>
  <c r="B16" i="40"/>
  <c r="U15" i="40"/>
  <c r="T15" i="40"/>
  <c r="S15" i="40"/>
  <c r="R15" i="40"/>
  <c r="Q15" i="40"/>
  <c r="P15" i="40"/>
  <c r="O15" i="40"/>
  <c r="N15" i="40"/>
  <c r="M15" i="40"/>
  <c r="L15" i="40"/>
  <c r="K15" i="40"/>
  <c r="J15" i="40"/>
  <c r="I15" i="40"/>
  <c r="H15" i="40"/>
  <c r="G15" i="40"/>
  <c r="F15" i="40"/>
  <c r="E15" i="40"/>
  <c r="D15" i="40"/>
  <c r="C15" i="40"/>
  <c r="B15" i="40"/>
  <c r="U14" i="40"/>
  <c r="T14" i="40"/>
  <c r="S14" i="40"/>
  <c r="R14" i="40"/>
  <c r="Q14" i="40"/>
  <c r="P14" i="40"/>
  <c r="O14" i="40"/>
  <c r="N14" i="40"/>
  <c r="M14" i="40"/>
  <c r="L14" i="40"/>
  <c r="K14" i="40"/>
  <c r="J14" i="40"/>
  <c r="I14" i="40"/>
  <c r="H14" i="40"/>
  <c r="G14" i="40"/>
  <c r="F14" i="40"/>
  <c r="E14" i="40"/>
  <c r="D14" i="40"/>
  <c r="C14" i="40"/>
  <c r="B14" i="40"/>
  <c r="U13" i="40"/>
  <c r="T13" i="40"/>
  <c r="S13" i="40"/>
  <c r="R13" i="40"/>
  <c r="Q13" i="40"/>
  <c r="P13" i="40"/>
  <c r="O13" i="40"/>
  <c r="N13" i="40"/>
  <c r="M13" i="40"/>
  <c r="L13" i="40"/>
  <c r="K13" i="40"/>
  <c r="J13" i="40"/>
  <c r="I13" i="40"/>
  <c r="H13" i="40"/>
  <c r="G13" i="40"/>
  <c r="F13" i="40"/>
  <c r="E13" i="40"/>
  <c r="D13" i="40"/>
  <c r="C13" i="40"/>
  <c r="B13" i="40"/>
  <c r="U12" i="40"/>
  <c r="T12" i="40"/>
  <c r="S12" i="40"/>
  <c r="R12" i="40"/>
  <c r="Q12" i="40"/>
  <c r="P12" i="40"/>
  <c r="O12" i="40"/>
  <c r="N12" i="40"/>
  <c r="M12" i="40"/>
  <c r="L12" i="40"/>
  <c r="K12" i="40"/>
  <c r="J12" i="40"/>
  <c r="I12" i="40"/>
  <c r="H12" i="40"/>
  <c r="G12" i="40"/>
  <c r="F12" i="40"/>
  <c r="E12" i="40"/>
  <c r="D12" i="40"/>
  <c r="C12" i="40"/>
  <c r="B12" i="40"/>
  <c r="U11" i="40"/>
  <c r="T11" i="40"/>
  <c r="S11" i="40"/>
  <c r="R11" i="40"/>
  <c r="Q11" i="40"/>
  <c r="P11" i="40"/>
  <c r="O11" i="40"/>
  <c r="N11" i="40"/>
  <c r="M11" i="40"/>
  <c r="L11" i="40"/>
  <c r="K11" i="40"/>
  <c r="J11" i="40"/>
  <c r="I11" i="40"/>
  <c r="H11" i="40"/>
  <c r="G11" i="40"/>
  <c r="F11" i="40"/>
  <c r="E11" i="40"/>
  <c r="D11" i="40"/>
  <c r="C11" i="40"/>
  <c r="B11" i="40"/>
  <c r="U10" i="40"/>
  <c r="T10" i="40"/>
  <c r="S10" i="40"/>
  <c r="R10" i="40"/>
  <c r="Q10" i="40"/>
  <c r="P10" i="40"/>
  <c r="O10" i="40"/>
  <c r="N10" i="40"/>
  <c r="M10" i="40"/>
  <c r="L10" i="40"/>
  <c r="K10" i="40"/>
  <c r="J10" i="40"/>
  <c r="I10" i="40"/>
  <c r="H10" i="40"/>
  <c r="G10" i="40"/>
  <c r="F10" i="40"/>
  <c r="E10" i="40"/>
  <c r="D10" i="40"/>
  <c r="C10" i="40"/>
  <c r="B10" i="40"/>
  <c r="U9" i="40"/>
  <c r="T9" i="40"/>
  <c r="S9" i="40"/>
  <c r="R9" i="40"/>
  <c r="Q9" i="40"/>
  <c r="P9" i="40"/>
  <c r="O9" i="40"/>
  <c r="N9" i="40"/>
  <c r="M9" i="40"/>
  <c r="L9" i="40"/>
  <c r="K9" i="40"/>
  <c r="J9" i="40"/>
  <c r="I9" i="40"/>
  <c r="H9" i="40"/>
  <c r="G9" i="40"/>
  <c r="F9" i="40"/>
  <c r="E9" i="40"/>
  <c r="D9" i="40"/>
  <c r="C9" i="40"/>
  <c r="B9" i="40"/>
  <c r="U7" i="40"/>
  <c r="T7" i="40"/>
  <c r="S7" i="40"/>
  <c r="R7" i="40"/>
  <c r="Q7" i="40"/>
  <c r="P7" i="40"/>
  <c r="O7" i="40"/>
  <c r="N7" i="40"/>
  <c r="M7" i="40"/>
  <c r="L7" i="40"/>
  <c r="K7" i="40"/>
  <c r="J7" i="40"/>
  <c r="I7" i="40"/>
  <c r="H7" i="40"/>
  <c r="G7" i="40"/>
  <c r="F7" i="40"/>
  <c r="E7" i="40"/>
  <c r="D7" i="40"/>
  <c r="C7" i="40"/>
  <c r="B7" i="40"/>
  <c r="U6" i="40"/>
  <c r="S6" i="40"/>
  <c r="R6" i="40"/>
  <c r="P6" i="40"/>
  <c r="O6" i="40"/>
  <c r="M6" i="40"/>
  <c r="L6" i="40"/>
  <c r="J6" i="40"/>
  <c r="I6" i="40"/>
  <c r="G6" i="40"/>
  <c r="F6" i="40"/>
  <c r="D6" i="40"/>
  <c r="C6" i="40"/>
  <c r="B6" i="40"/>
  <c r="U5" i="40"/>
  <c r="R5" i="40"/>
  <c r="O5" i="40"/>
  <c r="L5" i="40"/>
  <c r="I5" i="40"/>
  <c r="F5" i="40"/>
  <c r="C5" i="40"/>
  <c r="V24" i="39"/>
  <c r="X24" i="39" s="1"/>
  <c r="S24" i="39"/>
  <c r="U24" i="39" s="1"/>
  <c r="P24" i="39"/>
  <c r="R24" i="39" s="1"/>
  <c r="M24" i="39"/>
  <c r="O24" i="39" s="1"/>
  <c r="J24" i="39"/>
  <c r="L24" i="39" s="1"/>
  <c r="G24" i="39"/>
  <c r="I24" i="39" s="1"/>
  <c r="F24" i="39"/>
  <c r="D24" i="39"/>
  <c r="E24" i="39" s="1"/>
  <c r="B24" i="39"/>
  <c r="C24" i="39" s="1"/>
  <c r="V22" i="39"/>
  <c r="X22" i="39" s="1"/>
  <c r="S22" i="39"/>
  <c r="U22" i="39" s="1"/>
  <c r="P22" i="39"/>
  <c r="R22" i="39" s="1"/>
  <c r="M22" i="39"/>
  <c r="O22" i="39" s="1"/>
  <c r="J22" i="39"/>
  <c r="G22" i="39"/>
  <c r="D22" i="39"/>
  <c r="F22" i="39" s="1"/>
  <c r="B22" i="39"/>
  <c r="C22" i="39" s="1"/>
  <c r="V21" i="39"/>
  <c r="X21" i="39" s="1"/>
  <c r="S21" i="39"/>
  <c r="U21" i="39" s="1"/>
  <c r="P21" i="39"/>
  <c r="R21" i="39" s="1"/>
  <c r="M21" i="39"/>
  <c r="O21" i="39" s="1"/>
  <c r="J21" i="39"/>
  <c r="L21" i="39" s="1"/>
  <c r="G21" i="39"/>
  <c r="D21" i="39"/>
  <c r="F21" i="39" s="1"/>
  <c r="B21" i="39"/>
  <c r="C21" i="39" s="1"/>
  <c r="V20" i="39"/>
  <c r="X20" i="39" s="1"/>
  <c r="S20" i="39"/>
  <c r="U20" i="39" s="1"/>
  <c r="P20" i="39"/>
  <c r="R20" i="39" s="1"/>
  <c r="M20" i="39"/>
  <c r="J20" i="39"/>
  <c r="G20" i="39"/>
  <c r="D20" i="39"/>
  <c r="B20" i="39"/>
  <c r="C20" i="39" s="1"/>
  <c r="V19" i="39"/>
  <c r="X19" i="39" s="1"/>
  <c r="S19" i="39"/>
  <c r="U19" i="39" s="1"/>
  <c r="P19" i="39"/>
  <c r="R19" i="39" s="1"/>
  <c r="M19" i="39"/>
  <c r="O19" i="39" s="1"/>
  <c r="J19" i="39"/>
  <c r="G19" i="39"/>
  <c r="I19" i="39" s="1"/>
  <c r="D19" i="39"/>
  <c r="F19" i="39" s="1"/>
  <c r="B19" i="39"/>
  <c r="C19" i="39" s="1"/>
  <c r="V18" i="39"/>
  <c r="X18" i="39" s="1"/>
  <c r="S18" i="39"/>
  <c r="T18" i="39" s="1"/>
  <c r="P18" i="39"/>
  <c r="Q18" i="39" s="1"/>
  <c r="M18" i="39"/>
  <c r="J18" i="39"/>
  <c r="K18" i="39" s="1"/>
  <c r="G18" i="39"/>
  <c r="I18" i="39" s="1"/>
  <c r="D18" i="39"/>
  <c r="B18" i="39"/>
  <c r="C18" i="39" s="1"/>
  <c r="V16" i="39"/>
  <c r="X16" i="39" s="1"/>
  <c r="S16" i="39"/>
  <c r="P16" i="39"/>
  <c r="R16" i="39" s="1"/>
  <c r="M16" i="39"/>
  <c r="J16" i="39"/>
  <c r="L16" i="39" s="1"/>
  <c r="G16" i="39"/>
  <c r="D16" i="39"/>
  <c r="F16" i="39" s="1"/>
  <c r="B16" i="39"/>
  <c r="W16" i="39" s="1"/>
  <c r="V15" i="39"/>
  <c r="X15" i="39" s="1"/>
  <c r="S15" i="39"/>
  <c r="T15" i="39" s="1"/>
  <c r="P15" i="39"/>
  <c r="Q15" i="39" s="1"/>
  <c r="M15" i="39"/>
  <c r="O15" i="39" s="1"/>
  <c r="J15" i="39"/>
  <c r="G15" i="39"/>
  <c r="I15" i="39" s="1"/>
  <c r="F15" i="39"/>
  <c r="D15" i="39"/>
  <c r="B15" i="39"/>
  <c r="E15" i="39" s="1"/>
  <c r="V14" i="39"/>
  <c r="S14" i="39"/>
  <c r="P14" i="39"/>
  <c r="R14" i="39" s="1"/>
  <c r="M14" i="39"/>
  <c r="J14" i="39"/>
  <c r="L14" i="39" s="1"/>
  <c r="G14" i="39"/>
  <c r="I14" i="39" s="1"/>
  <c r="D14" i="39"/>
  <c r="F14" i="39" s="1"/>
  <c r="B14" i="39"/>
  <c r="H14" i="39" s="1"/>
  <c r="V13" i="39"/>
  <c r="S13" i="39"/>
  <c r="U13" i="39" s="1"/>
  <c r="P13" i="39"/>
  <c r="M13" i="39"/>
  <c r="O13" i="39" s="1"/>
  <c r="J13" i="39"/>
  <c r="L13" i="39" s="1"/>
  <c r="G13" i="39"/>
  <c r="I13" i="39" s="1"/>
  <c r="D13" i="39"/>
  <c r="B13" i="39"/>
  <c r="V12" i="39"/>
  <c r="X12" i="39" s="1"/>
  <c r="S12" i="39"/>
  <c r="P12" i="39"/>
  <c r="M12" i="39"/>
  <c r="O12" i="39" s="1"/>
  <c r="J12" i="39"/>
  <c r="L12" i="39" s="1"/>
  <c r="G12" i="39"/>
  <c r="I12" i="39" s="1"/>
  <c r="D12" i="39"/>
  <c r="F12" i="39" s="1"/>
  <c r="B12" i="39"/>
  <c r="N12" i="39" s="1"/>
  <c r="V11" i="39"/>
  <c r="S11" i="39"/>
  <c r="U11" i="39" s="1"/>
  <c r="P11" i="39"/>
  <c r="R11" i="39" s="1"/>
  <c r="M11" i="39"/>
  <c r="J11" i="39"/>
  <c r="L11" i="39" s="1"/>
  <c r="G11" i="39"/>
  <c r="I11" i="39" s="1"/>
  <c r="D11" i="39"/>
  <c r="F11" i="39" s="1"/>
  <c r="B11" i="39"/>
  <c r="V10" i="39"/>
  <c r="X10" i="39" s="1"/>
  <c r="S10" i="39"/>
  <c r="U10" i="39" s="1"/>
  <c r="P10" i="39"/>
  <c r="R10" i="39" s="1"/>
  <c r="M10" i="39"/>
  <c r="O10" i="39" s="1"/>
  <c r="J10" i="39"/>
  <c r="L10" i="39" s="1"/>
  <c r="G10" i="39"/>
  <c r="I10" i="39" s="1"/>
  <c r="D10" i="39"/>
  <c r="F10" i="39" s="1"/>
  <c r="B10" i="39"/>
  <c r="V9" i="39"/>
  <c r="X9" i="39" s="1"/>
  <c r="S9" i="39"/>
  <c r="U9" i="39" s="1"/>
  <c r="P9" i="39"/>
  <c r="R9" i="39" s="1"/>
  <c r="M9" i="39"/>
  <c r="O9" i="39" s="1"/>
  <c r="J9" i="39"/>
  <c r="L9" i="39" s="1"/>
  <c r="G9" i="39"/>
  <c r="I9" i="39" s="1"/>
  <c r="D9" i="39"/>
  <c r="B9" i="39"/>
  <c r="C9" i="39" s="1"/>
  <c r="V8" i="39"/>
  <c r="X8" i="39" s="1"/>
  <c r="S8" i="39"/>
  <c r="U8" i="39" s="1"/>
  <c r="P8" i="39"/>
  <c r="R8" i="39" s="1"/>
  <c r="M8" i="39"/>
  <c r="O8" i="39" s="1"/>
  <c r="J8" i="39"/>
  <c r="L8" i="39" s="1"/>
  <c r="G8" i="39"/>
  <c r="D8" i="39"/>
  <c r="F8" i="39" s="1"/>
  <c r="B8" i="39"/>
  <c r="C8" i="39" s="1"/>
  <c r="V6" i="39"/>
  <c r="S6" i="39"/>
  <c r="U6" i="39" s="1"/>
  <c r="P6" i="39"/>
  <c r="R6" i="39" s="1"/>
  <c r="M6" i="39"/>
  <c r="O6" i="39" s="1"/>
  <c r="J6" i="39"/>
  <c r="G6" i="39"/>
  <c r="I6" i="39" s="1"/>
  <c r="D6" i="39"/>
  <c r="B6" i="39"/>
  <c r="C6" i="39" s="1"/>
  <c r="X5" i="39"/>
  <c r="V5" i="39"/>
  <c r="U5" i="39"/>
  <c r="S5" i="39"/>
  <c r="R5" i="39"/>
  <c r="P5" i="39"/>
  <c r="O5" i="39"/>
  <c r="M5" i="39"/>
  <c r="L5" i="39"/>
  <c r="J5" i="39"/>
  <c r="I5" i="39"/>
  <c r="G5" i="39"/>
  <c r="F5" i="39"/>
  <c r="D5" i="39"/>
  <c r="C5" i="39"/>
  <c r="B5" i="39"/>
  <c r="X4" i="39"/>
  <c r="U4" i="39"/>
  <c r="R4" i="39"/>
  <c r="O4" i="39"/>
  <c r="L4" i="39"/>
  <c r="I4" i="39"/>
  <c r="F4" i="39"/>
  <c r="C4" i="39"/>
  <c r="X19" i="38"/>
  <c r="W19" i="38"/>
  <c r="V19" i="38"/>
  <c r="U19" i="38"/>
  <c r="T19" i="38"/>
  <c r="S19" i="38"/>
  <c r="R19" i="38"/>
  <c r="Q19" i="38"/>
  <c r="P19" i="38"/>
  <c r="O19" i="38"/>
  <c r="N19" i="38"/>
  <c r="M19" i="38"/>
  <c r="L19" i="38"/>
  <c r="K19" i="38"/>
  <c r="J19" i="38"/>
  <c r="I19" i="38"/>
  <c r="H19" i="38"/>
  <c r="G19" i="38"/>
  <c r="F19" i="38"/>
  <c r="E19" i="38"/>
  <c r="D19" i="38"/>
  <c r="C19" i="38"/>
  <c r="B19" i="38"/>
  <c r="X18" i="38"/>
  <c r="W18" i="38"/>
  <c r="V18" i="38"/>
  <c r="U18" i="38"/>
  <c r="T18" i="38"/>
  <c r="S18" i="38"/>
  <c r="R18" i="38"/>
  <c r="Q18" i="38"/>
  <c r="P18" i="38"/>
  <c r="O18" i="38"/>
  <c r="N18" i="38"/>
  <c r="M18" i="38"/>
  <c r="L18" i="38"/>
  <c r="K18" i="38"/>
  <c r="J18" i="38"/>
  <c r="I18" i="38"/>
  <c r="H18" i="38"/>
  <c r="G18" i="38"/>
  <c r="F18" i="38"/>
  <c r="E18" i="38"/>
  <c r="D18" i="38"/>
  <c r="C18" i="38"/>
  <c r="B18" i="38"/>
  <c r="X17" i="38"/>
  <c r="W17" i="38"/>
  <c r="V17" i="38"/>
  <c r="U17" i="38"/>
  <c r="T17" i="38"/>
  <c r="S17" i="38"/>
  <c r="R17" i="38"/>
  <c r="Q17" i="38"/>
  <c r="P17" i="38"/>
  <c r="O17" i="38"/>
  <c r="N17" i="38"/>
  <c r="M17" i="38"/>
  <c r="L17" i="38"/>
  <c r="K17" i="38"/>
  <c r="J17" i="38"/>
  <c r="I17" i="38"/>
  <c r="H17" i="38"/>
  <c r="G17" i="38"/>
  <c r="F17" i="38"/>
  <c r="E17" i="38"/>
  <c r="D17" i="38"/>
  <c r="C17" i="38"/>
  <c r="B17" i="38"/>
  <c r="X16" i="38"/>
  <c r="W16" i="38"/>
  <c r="V16" i="38"/>
  <c r="U16" i="38"/>
  <c r="T16" i="38"/>
  <c r="S16" i="38"/>
  <c r="R16" i="38"/>
  <c r="Q16" i="38"/>
  <c r="P16" i="38"/>
  <c r="O16" i="38"/>
  <c r="N16" i="38"/>
  <c r="M16" i="38"/>
  <c r="L16" i="38"/>
  <c r="K16" i="38"/>
  <c r="J16" i="38"/>
  <c r="I16" i="38"/>
  <c r="H16" i="38"/>
  <c r="G16" i="38"/>
  <c r="F16" i="38"/>
  <c r="E16" i="38"/>
  <c r="D16" i="38"/>
  <c r="C16" i="38"/>
  <c r="B16" i="38"/>
  <c r="X15" i="38"/>
  <c r="W15" i="38"/>
  <c r="V15" i="38"/>
  <c r="U15" i="38"/>
  <c r="T15" i="38"/>
  <c r="S15" i="38"/>
  <c r="R15" i="38"/>
  <c r="Q15" i="38"/>
  <c r="P15" i="38"/>
  <c r="O15" i="38"/>
  <c r="N15" i="38"/>
  <c r="M15" i="38"/>
  <c r="L15" i="38"/>
  <c r="K15" i="38"/>
  <c r="J15" i="38"/>
  <c r="I15" i="38"/>
  <c r="H15" i="38"/>
  <c r="G15" i="38"/>
  <c r="F15" i="38"/>
  <c r="E15" i="38"/>
  <c r="D15" i="38"/>
  <c r="C15" i="38"/>
  <c r="B15" i="38"/>
  <c r="X14" i="38"/>
  <c r="W14" i="38"/>
  <c r="V14" i="38"/>
  <c r="U14" i="38"/>
  <c r="T14" i="38"/>
  <c r="S14" i="38"/>
  <c r="R14" i="38"/>
  <c r="Q14" i="38"/>
  <c r="P14" i="38"/>
  <c r="O14" i="38"/>
  <c r="N14" i="38"/>
  <c r="M14" i="38"/>
  <c r="L14" i="38"/>
  <c r="K14" i="38"/>
  <c r="J14" i="38"/>
  <c r="I14" i="38"/>
  <c r="H14" i="38"/>
  <c r="G14" i="38"/>
  <c r="F14" i="38"/>
  <c r="E14" i="38"/>
  <c r="D14" i="38"/>
  <c r="C14" i="38"/>
  <c r="B14" i="38"/>
  <c r="X13" i="38"/>
  <c r="W13" i="38"/>
  <c r="V13" i="38"/>
  <c r="U13" i="38"/>
  <c r="T13" i="38"/>
  <c r="S13" i="38"/>
  <c r="R13" i="38"/>
  <c r="Q13" i="38"/>
  <c r="P13" i="38"/>
  <c r="O13" i="38"/>
  <c r="N13" i="38"/>
  <c r="M13" i="38"/>
  <c r="L13" i="38"/>
  <c r="K13" i="38"/>
  <c r="J13" i="38"/>
  <c r="I13" i="38"/>
  <c r="H13" i="38"/>
  <c r="G13" i="38"/>
  <c r="F13" i="38"/>
  <c r="E13" i="38"/>
  <c r="D13" i="38"/>
  <c r="C13" i="38"/>
  <c r="B13" i="38"/>
  <c r="X12" i="38"/>
  <c r="W12" i="38"/>
  <c r="V12" i="38"/>
  <c r="U12" i="38"/>
  <c r="T12" i="38"/>
  <c r="S12" i="38"/>
  <c r="R12" i="38"/>
  <c r="Q12" i="38"/>
  <c r="P12" i="38"/>
  <c r="O12" i="38"/>
  <c r="N12" i="38"/>
  <c r="M12" i="38"/>
  <c r="L12" i="38"/>
  <c r="K12" i="38"/>
  <c r="J12" i="38"/>
  <c r="I12" i="38"/>
  <c r="H12" i="38"/>
  <c r="G12" i="38"/>
  <c r="F12" i="38"/>
  <c r="E12" i="38"/>
  <c r="D12" i="38"/>
  <c r="C12" i="38"/>
  <c r="B12" i="38"/>
  <c r="X11" i="38"/>
  <c r="W11" i="38"/>
  <c r="V11" i="38"/>
  <c r="U11" i="38"/>
  <c r="T11" i="38"/>
  <c r="S11" i="38"/>
  <c r="R11" i="38"/>
  <c r="Q11" i="38"/>
  <c r="P11" i="38"/>
  <c r="O11" i="38"/>
  <c r="N11" i="38"/>
  <c r="M11" i="38"/>
  <c r="L11" i="38"/>
  <c r="K11" i="38"/>
  <c r="J11" i="38"/>
  <c r="I11" i="38"/>
  <c r="H11" i="38"/>
  <c r="G11" i="38"/>
  <c r="F11" i="38"/>
  <c r="E11" i="38"/>
  <c r="D11" i="38"/>
  <c r="C11" i="38"/>
  <c r="B11" i="38"/>
  <c r="X10" i="38"/>
  <c r="W10" i="38"/>
  <c r="V10" i="38"/>
  <c r="U10" i="38"/>
  <c r="T10" i="38"/>
  <c r="S10" i="38"/>
  <c r="R10" i="38"/>
  <c r="Q10" i="38"/>
  <c r="P10" i="38"/>
  <c r="O10" i="38"/>
  <c r="N10" i="38"/>
  <c r="M10" i="38"/>
  <c r="L10" i="38"/>
  <c r="K10" i="38"/>
  <c r="J10" i="38"/>
  <c r="I10" i="38"/>
  <c r="H10" i="38"/>
  <c r="G10" i="38"/>
  <c r="F10" i="38"/>
  <c r="E10" i="38"/>
  <c r="D10" i="38"/>
  <c r="C10" i="38"/>
  <c r="B10" i="38"/>
  <c r="X9" i="38"/>
  <c r="W9" i="38"/>
  <c r="V9" i="38"/>
  <c r="U9" i="38"/>
  <c r="T9" i="38"/>
  <c r="S9" i="38"/>
  <c r="R9" i="38"/>
  <c r="Q9" i="38"/>
  <c r="P9" i="38"/>
  <c r="O9" i="38"/>
  <c r="N9" i="38"/>
  <c r="M9" i="38"/>
  <c r="L9" i="38"/>
  <c r="K9" i="38"/>
  <c r="J9" i="38"/>
  <c r="I9" i="38"/>
  <c r="H9" i="38"/>
  <c r="G9" i="38"/>
  <c r="F9" i="38"/>
  <c r="E9" i="38"/>
  <c r="D9" i="38"/>
  <c r="C9" i="38"/>
  <c r="B9" i="38"/>
  <c r="X8" i="38"/>
  <c r="W8" i="38"/>
  <c r="V8" i="38"/>
  <c r="U8" i="38"/>
  <c r="T8" i="38"/>
  <c r="S8" i="38"/>
  <c r="R8" i="38"/>
  <c r="Q8" i="38"/>
  <c r="P8" i="38"/>
  <c r="O8" i="38"/>
  <c r="N8" i="38"/>
  <c r="M8" i="38"/>
  <c r="L8" i="38"/>
  <c r="K8" i="38"/>
  <c r="J8" i="38"/>
  <c r="I8" i="38"/>
  <c r="H8" i="38"/>
  <c r="G8" i="38"/>
  <c r="F8" i="38"/>
  <c r="E8" i="38"/>
  <c r="D8" i="38"/>
  <c r="C8" i="38"/>
  <c r="B8" i="38"/>
  <c r="X6" i="38"/>
  <c r="W6" i="38"/>
  <c r="V6" i="38"/>
  <c r="U6" i="38"/>
  <c r="T6" i="38"/>
  <c r="S6" i="38"/>
  <c r="R6" i="38"/>
  <c r="Q6" i="38"/>
  <c r="P6" i="38"/>
  <c r="O6" i="38"/>
  <c r="N6" i="38"/>
  <c r="M6" i="38"/>
  <c r="L6" i="38"/>
  <c r="K6" i="38"/>
  <c r="J6" i="38"/>
  <c r="I6" i="38"/>
  <c r="H6" i="38"/>
  <c r="G6" i="38"/>
  <c r="F6" i="38"/>
  <c r="E6" i="38"/>
  <c r="D6" i="38"/>
  <c r="C6" i="38"/>
  <c r="B6" i="38"/>
  <c r="X5" i="38"/>
  <c r="V5" i="38"/>
  <c r="U5" i="38"/>
  <c r="S5" i="38"/>
  <c r="R5" i="38"/>
  <c r="P5" i="38"/>
  <c r="O5" i="38"/>
  <c r="M5" i="38"/>
  <c r="L5" i="38"/>
  <c r="J5" i="38"/>
  <c r="I5" i="38"/>
  <c r="G5" i="38"/>
  <c r="F5" i="38"/>
  <c r="D5" i="38"/>
  <c r="C5" i="38"/>
  <c r="B5" i="38"/>
  <c r="X4" i="38"/>
  <c r="U4" i="38"/>
  <c r="R4" i="38"/>
  <c r="O4" i="38"/>
  <c r="L4" i="38"/>
  <c r="I4" i="38"/>
  <c r="F4" i="38"/>
  <c r="C4" i="38"/>
  <c r="U20" i="37"/>
  <c r="T20" i="37"/>
  <c r="S20" i="37"/>
  <c r="R20" i="37"/>
  <c r="Q20" i="37"/>
  <c r="P20" i="37"/>
  <c r="O20" i="37"/>
  <c r="N20" i="37"/>
  <c r="M20" i="37"/>
  <c r="L20" i="37"/>
  <c r="K20" i="37"/>
  <c r="J20" i="37"/>
  <c r="I20" i="37"/>
  <c r="H20" i="37"/>
  <c r="G20" i="37"/>
  <c r="F20" i="37"/>
  <c r="E20" i="37"/>
  <c r="D20" i="37"/>
  <c r="C20" i="37"/>
  <c r="B20" i="37"/>
  <c r="U19" i="37"/>
  <c r="T19" i="37"/>
  <c r="S19" i="37"/>
  <c r="R19" i="37"/>
  <c r="Q19" i="37"/>
  <c r="P19" i="37"/>
  <c r="O19" i="37"/>
  <c r="N19" i="37"/>
  <c r="M19" i="37"/>
  <c r="L19" i="37"/>
  <c r="K19" i="37"/>
  <c r="J19" i="37"/>
  <c r="I19" i="37"/>
  <c r="H19" i="37"/>
  <c r="G19" i="37"/>
  <c r="F19" i="37"/>
  <c r="E19" i="37"/>
  <c r="D19" i="37"/>
  <c r="C19" i="37"/>
  <c r="B19" i="37"/>
  <c r="U18" i="37"/>
  <c r="T18" i="37"/>
  <c r="S18" i="37"/>
  <c r="R18" i="37"/>
  <c r="Q18" i="37"/>
  <c r="P18" i="37"/>
  <c r="O18" i="37"/>
  <c r="N18" i="37"/>
  <c r="M18" i="37"/>
  <c r="L18" i="37"/>
  <c r="K18" i="37"/>
  <c r="J18" i="37"/>
  <c r="I18" i="37"/>
  <c r="H18" i="37"/>
  <c r="G18" i="37"/>
  <c r="F18" i="37"/>
  <c r="E18" i="37"/>
  <c r="D18" i="37"/>
  <c r="C18" i="37"/>
  <c r="B18" i="37"/>
  <c r="U17" i="37"/>
  <c r="T17" i="37"/>
  <c r="S17" i="37"/>
  <c r="R17" i="37"/>
  <c r="Q17" i="37"/>
  <c r="P17" i="37"/>
  <c r="O17" i="37"/>
  <c r="N17" i="37"/>
  <c r="M17" i="37"/>
  <c r="L17" i="37"/>
  <c r="K17" i="37"/>
  <c r="J17" i="37"/>
  <c r="I17" i="37"/>
  <c r="H17" i="37"/>
  <c r="G17" i="37"/>
  <c r="F17" i="37"/>
  <c r="E17" i="37"/>
  <c r="D17" i="37"/>
  <c r="C17" i="37"/>
  <c r="B17" i="37"/>
  <c r="U16" i="37"/>
  <c r="T16" i="37"/>
  <c r="S16" i="37"/>
  <c r="R16" i="37"/>
  <c r="Q16" i="37"/>
  <c r="P16" i="37"/>
  <c r="O16" i="37"/>
  <c r="N16" i="37"/>
  <c r="M16" i="37"/>
  <c r="L16" i="37"/>
  <c r="K16" i="37"/>
  <c r="J16" i="37"/>
  <c r="I16" i="37"/>
  <c r="H16" i="37"/>
  <c r="G16" i="37"/>
  <c r="F16" i="37"/>
  <c r="E16" i="37"/>
  <c r="D16" i="37"/>
  <c r="C16" i="37"/>
  <c r="B16" i="37"/>
  <c r="U15" i="37"/>
  <c r="T15" i="37"/>
  <c r="S15" i="37"/>
  <c r="R15" i="37"/>
  <c r="Q15" i="37"/>
  <c r="P15" i="37"/>
  <c r="O15" i="37"/>
  <c r="N15" i="37"/>
  <c r="M15" i="37"/>
  <c r="L15" i="37"/>
  <c r="K15" i="37"/>
  <c r="J15" i="37"/>
  <c r="I15" i="37"/>
  <c r="H15" i="37"/>
  <c r="G15" i="37"/>
  <c r="F15" i="37"/>
  <c r="E15" i="37"/>
  <c r="D15" i="37"/>
  <c r="C15" i="37"/>
  <c r="B15" i="37"/>
  <c r="U14" i="37"/>
  <c r="T14" i="37"/>
  <c r="S14" i="37"/>
  <c r="R14" i="37"/>
  <c r="Q14" i="37"/>
  <c r="P14" i="37"/>
  <c r="O14" i="37"/>
  <c r="N14" i="37"/>
  <c r="M14" i="37"/>
  <c r="L14" i="37"/>
  <c r="K14" i="37"/>
  <c r="J14" i="37"/>
  <c r="I14" i="37"/>
  <c r="H14" i="37"/>
  <c r="G14" i="37"/>
  <c r="F14" i="37"/>
  <c r="E14" i="37"/>
  <c r="D14" i="37"/>
  <c r="C14" i="37"/>
  <c r="B14" i="37"/>
  <c r="U13" i="37"/>
  <c r="T13" i="37"/>
  <c r="S13" i="37"/>
  <c r="R13" i="37"/>
  <c r="Q13" i="37"/>
  <c r="P13" i="37"/>
  <c r="O13" i="37"/>
  <c r="N13" i="37"/>
  <c r="M13" i="37"/>
  <c r="L13" i="37"/>
  <c r="K13" i="37"/>
  <c r="J13" i="37"/>
  <c r="I13" i="37"/>
  <c r="H13" i="37"/>
  <c r="G13" i="37"/>
  <c r="F13" i="37"/>
  <c r="E13" i="37"/>
  <c r="D13" i="37"/>
  <c r="C13" i="37"/>
  <c r="B13" i="37"/>
  <c r="U12" i="37"/>
  <c r="T12" i="37"/>
  <c r="S12" i="37"/>
  <c r="R12" i="37"/>
  <c r="Q12" i="37"/>
  <c r="P12" i="37"/>
  <c r="O12" i="37"/>
  <c r="N12" i="37"/>
  <c r="M12" i="37"/>
  <c r="L12" i="37"/>
  <c r="K12" i="37"/>
  <c r="J12" i="37"/>
  <c r="I12" i="37"/>
  <c r="H12" i="37"/>
  <c r="G12" i="37"/>
  <c r="F12" i="37"/>
  <c r="E12" i="37"/>
  <c r="D12" i="37"/>
  <c r="C12" i="37"/>
  <c r="B12" i="37"/>
  <c r="U11" i="37"/>
  <c r="T11" i="37"/>
  <c r="S11" i="37"/>
  <c r="R11" i="37"/>
  <c r="Q11" i="37"/>
  <c r="P11" i="37"/>
  <c r="O11" i="37"/>
  <c r="N11" i="37"/>
  <c r="M11" i="37"/>
  <c r="L11" i="37"/>
  <c r="K11" i="37"/>
  <c r="J11" i="37"/>
  <c r="I11" i="37"/>
  <c r="H11" i="37"/>
  <c r="G11" i="37"/>
  <c r="F11" i="37"/>
  <c r="E11" i="37"/>
  <c r="D11" i="37"/>
  <c r="C11" i="37"/>
  <c r="B11" i="37"/>
  <c r="U10" i="37"/>
  <c r="T10" i="37"/>
  <c r="S10" i="37"/>
  <c r="R10" i="37"/>
  <c r="Q10" i="37"/>
  <c r="P10" i="37"/>
  <c r="O10" i="37"/>
  <c r="N10" i="37"/>
  <c r="M10" i="37"/>
  <c r="L10" i="37"/>
  <c r="K10" i="37"/>
  <c r="J10" i="37"/>
  <c r="I10" i="37"/>
  <c r="H10" i="37"/>
  <c r="G10" i="37"/>
  <c r="F10" i="37"/>
  <c r="E10" i="37"/>
  <c r="D10" i="37"/>
  <c r="C10" i="37"/>
  <c r="B10" i="37"/>
  <c r="U9" i="37"/>
  <c r="T9" i="37"/>
  <c r="S9" i="37"/>
  <c r="R9" i="37"/>
  <c r="Q9" i="37"/>
  <c r="P9" i="37"/>
  <c r="O9" i="37"/>
  <c r="N9" i="37"/>
  <c r="M9" i="37"/>
  <c r="L9" i="37"/>
  <c r="K9" i="37"/>
  <c r="J9" i="37"/>
  <c r="I9" i="37"/>
  <c r="H9" i="37"/>
  <c r="G9" i="37"/>
  <c r="F9" i="37"/>
  <c r="E9" i="37"/>
  <c r="D9" i="37"/>
  <c r="C9" i="37"/>
  <c r="B9" i="37"/>
  <c r="U7" i="37"/>
  <c r="T7" i="37"/>
  <c r="S7" i="37"/>
  <c r="R7" i="37"/>
  <c r="Q7" i="37"/>
  <c r="P7" i="37"/>
  <c r="O7" i="37"/>
  <c r="N7" i="37"/>
  <c r="M7" i="37"/>
  <c r="L7" i="37"/>
  <c r="K7" i="37"/>
  <c r="J7" i="37"/>
  <c r="I7" i="37"/>
  <c r="H7" i="37"/>
  <c r="G7" i="37"/>
  <c r="F7" i="37"/>
  <c r="E7" i="37"/>
  <c r="D7" i="37"/>
  <c r="C7" i="37"/>
  <c r="B7" i="37"/>
  <c r="U6" i="37"/>
  <c r="S6" i="37"/>
  <c r="R6" i="37"/>
  <c r="P6" i="37"/>
  <c r="O6" i="37"/>
  <c r="M6" i="37"/>
  <c r="L6" i="37"/>
  <c r="J6" i="37"/>
  <c r="I6" i="37"/>
  <c r="G6" i="37"/>
  <c r="F6" i="37"/>
  <c r="D6" i="37"/>
  <c r="C6" i="37"/>
  <c r="B6" i="37"/>
  <c r="U5" i="37"/>
  <c r="R5" i="37"/>
  <c r="O5" i="37"/>
  <c r="L5" i="37"/>
  <c r="I5" i="37"/>
  <c r="F5" i="37"/>
  <c r="C5" i="37"/>
  <c r="P20" i="32"/>
  <c r="O20" i="32"/>
  <c r="N20" i="32"/>
  <c r="M20" i="32"/>
  <c r="L20" i="32"/>
  <c r="K20" i="32"/>
  <c r="J20" i="32"/>
  <c r="I20" i="32"/>
  <c r="H20" i="32"/>
  <c r="G20" i="32"/>
  <c r="F20" i="32"/>
  <c r="E20" i="32"/>
  <c r="D20" i="32"/>
  <c r="C20" i="32"/>
  <c r="B20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D19" i="32"/>
  <c r="C19" i="32"/>
  <c r="B19" i="32"/>
  <c r="P18" i="32"/>
  <c r="O18" i="32"/>
  <c r="N18" i="32"/>
  <c r="M18" i="32"/>
  <c r="L18" i="32"/>
  <c r="K18" i="32"/>
  <c r="J18" i="32"/>
  <c r="I18" i="32"/>
  <c r="H18" i="32"/>
  <c r="G18" i="32"/>
  <c r="F18" i="32"/>
  <c r="E18" i="32"/>
  <c r="D18" i="32"/>
  <c r="C18" i="32"/>
  <c r="B18" i="32"/>
  <c r="P17" i="32"/>
  <c r="O17" i="32"/>
  <c r="N17" i="32"/>
  <c r="M17" i="32"/>
  <c r="L17" i="32"/>
  <c r="K17" i="32"/>
  <c r="J17" i="32"/>
  <c r="I17" i="32"/>
  <c r="H17" i="32"/>
  <c r="G17" i="32"/>
  <c r="F17" i="32"/>
  <c r="E17" i="32"/>
  <c r="D17" i="32"/>
  <c r="C17" i="32"/>
  <c r="B17" i="32"/>
  <c r="P16" i="32"/>
  <c r="O16" i="32"/>
  <c r="N16" i="32"/>
  <c r="M16" i="32"/>
  <c r="L16" i="32"/>
  <c r="K16" i="32"/>
  <c r="J16" i="32"/>
  <c r="I16" i="32"/>
  <c r="H16" i="32"/>
  <c r="G16" i="32"/>
  <c r="F16" i="32"/>
  <c r="E16" i="32"/>
  <c r="D16" i="32"/>
  <c r="C16" i="32"/>
  <c r="B16" i="32"/>
  <c r="P15" i="32"/>
  <c r="O15" i="32"/>
  <c r="N15" i="32"/>
  <c r="M15" i="32"/>
  <c r="L15" i="32"/>
  <c r="K15" i="32"/>
  <c r="J15" i="32"/>
  <c r="I15" i="32"/>
  <c r="H15" i="32"/>
  <c r="G15" i="32"/>
  <c r="F15" i="32"/>
  <c r="E15" i="32"/>
  <c r="D15" i="32"/>
  <c r="C15" i="32"/>
  <c r="B15" i="32"/>
  <c r="P14" i="32"/>
  <c r="O14" i="32"/>
  <c r="N14" i="32"/>
  <c r="M14" i="32"/>
  <c r="L14" i="32"/>
  <c r="K14" i="32"/>
  <c r="J14" i="32"/>
  <c r="I14" i="32"/>
  <c r="H14" i="32"/>
  <c r="G14" i="32"/>
  <c r="F14" i="32"/>
  <c r="E14" i="32"/>
  <c r="D14" i="32"/>
  <c r="C14" i="32"/>
  <c r="B14" i="32"/>
  <c r="P13" i="32"/>
  <c r="O13" i="32"/>
  <c r="N13" i="32"/>
  <c r="M13" i="32"/>
  <c r="L13" i="32"/>
  <c r="K13" i="32"/>
  <c r="J13" i="32"/>
  <c r="I13" i="32"/>
  <c r="H13" i="32"/>
  <c r="G13" i="32"/>
  <c r="F13" i="32"/>
  <c r="E13" i="32"/>
  <c r="D13" i="32"/>
  <c r="C13" i="32"/>
  <c r="B13" i="32"/>
  <c r="P12" i="32"/>
  <c r="O12" i="32"/>
  <c r="N12" i="32"/>
  <c r="M12" i="32"/>
  <c r="L12" i="32"/>
  <c r="K12" i="32"/>
  <c r="J12" i="32"/>
  <c r="I12" i="32"/>
  <c r="H12" i="32"/>
  <c r="G12" i="32"/>
  <c r="F12" i="32"/>
  <c r="E12" i="32"/>
  <c r="D12" i="32"/>
  <c r="C12" i="32"/>
  <c r="B12" i="32"/>
  <c r="P11" i="32"/>
  <c r="O11" i="32"/>
  <c r="N11" i="32"/>
  <c r="M11" i="32"/>
  <c r="L11" i="32"/>
  <c r="K11" i="32"/>
  <c r="J11" i="32"/>
  <c r="I11" i="32"/>
  <c r="H11" i="32"/>
  <c r="G11" i="32"/>
  <c r="F11" i="32"/>
  <c r="E11" i="32"/>
  <c r="D11" i="32"/>
  <c r="C11" i="32"/>
  <c r="B11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D10" i="32"/>
  <c r="C10" i="32"/>
  <c r="B10" i="32"/>
  <c r="P9" i="32"/>
  <c r="O9" i="32"/>
  <c r="N9" i="32"/>
  <c r="M9" i="32"/>
  <c r="L9" i="32"/>
  <c r="K9" i="32"/>
  <c r="J9" i="32"/>
  <c r="I9" i="32"/>
  <c r="H9" i="32"/>
  <c r="G9" i="32"/>
  <c r="F9" i="32"/>
  <c r="E9" i="32"/>
  <c r="D9" i="32"/>
  <c r="C9" i="32"/>
  <c r="B9" i="32"/>
  <c r="P7" i="32"/>
  <c r="O7" i="32"/>
  <c r="N7" i="32"/>
  <c r="M7" i="32"/>
  <c r="L7" i="32"/>
  <c r="K7" i="32"/>
  <c r="J7" i="32"/>
  <c r="I7" i="32"/>
  <c r="H7" i="32"/>
  <c r="G7" i="32"/>
  <c r="F7" i="32"/>
  <c r="E7" i="32"/>
  <c r="D7" i="32"/>
  <c r="C7" i="32"/>
  <c r="B7" i="32"/>
  <c r="P6" i="32"/>
  <c r="O6" i="32"/>
  <c r="N6" i="32"/>
  <c r="M6" i="32"/>
  <c r="L6" i="32"/>
  <c r="K6" i="32"/>
  <c r="J6" i="32"/>
  <c r="I6" i="32"/>
  <c r="H6" i="32"/>
  <c r="G6" i="32"/>
  <c r="F6" i="32"/>
  <c r="E6" i="32"/>
  <c r="D6" i="32"/>
  <c r="C6" i="32"/>
  <c r="B6" i="32"/>
  <c r="P5" i="32"/>
  <c r="M5" i="32"/>
  <c r="J5" i="32"/>
  <c r="G5" i="32"/>
  <c r="D5" i="32"/>
  <c r="G24" i="31"/>
  <c r="J24" i="31" s="1"/>
  <c r="D24" i="31"/>
  <c r="C24" i="31"/>
  <c r="B24" i="31"/>
  <c r="G22" i="31"/>
  <c r="J22" i="31" s="1"/>
  <c r="D22" i="31"/>
  <c r="C22" i="31"/>
  <c r="B22" i="31"/>
  <c r="G21" i="31"/>
  <c r="J21" i="31" s="1"/>
  <c r="D21" i="31"/>
  <c r="C21" i="31"/>
  <c r="B21" i="31"/>
  <c r="G20" i="31"/>
  <c r="J20" i="31" s="1"/>
  <c r="D20" i="31"/>
  <c r="C20" i="31"/>
  <c r="B20" i="31"/>
  <c r="G19" i="31"/>
  <c r="J19" i="31" s="1"/>
  <c r="D19" i="31"/>
  <c r="C19" i="31"/>
  <c r="B19" i="31"/>
  <c r="G18" i="31"/>
  <c r="J18" i="31" s="1"/>
  <c r="D18" i="31"/>
  <c r="C18" i="31"/>
  <c r="B18" i="31"/>
  <c r="G16" i="31"/>
  <c r="J16" i="31" s="1"/>
  <c r="D16" i="31"/>
  <c r="C16" i="31"/>
  <c r="B16" i="31"/>
  <c r="G15" i="31"/>
  <c r="J15" i="31" s="1"/>
  <c r="D15" i="31"/>
  <c r="C15" i="31"/>
  <c r="B15" i="31"/>
  <c r="G14" i="31"/>
  <c r="J14" i="31" s="1"/>
  <c r="D14" i="31"/>
  <c r="H14" i="31" s="1"/>
  <c r="C14" i="31"/>
  <c r="B14" i="31"/>
  <c r="G13" i="31"/>
  <c r="J13" i="31" s="1"/>
  <c r="D13" i="31"/>
  <c r="C13" i="31"/>
  <c r="B13" i="31"/>
  <c r="G12" i="31"/>
  <c r="J12" i="31" s="1"/>
  <c r="D12" i="31"/>
  <c r="C12" i="31"/>
  <c r="B12" i="31"/>
  <c r="G11" i="31"/>
  <c r="J11" i="31" s="1"/>
  <c r="D11" i="31"/>
  <c r="C11" i="31"/>
  <c r="B11" i="31"/>
  <c r="G10" i="31"/>
  <c r="J10" i="31" s="1"/>
  <c r="D10" i="31"/>
  <c r="H10" i="31" s="1"/>
  <c r="C10" i="31"/>
  <c r="B10" i="31"/>
  <c r="G9" i="31"/>
  <c r="J9" i="31" s="1"/>
  <c r="D9" i="31"/>
  <c r="C9" i="31"/>
  <c r="B9" i="31"/>
  <c r="G8" i="31"/>
  <c r="J8" i="31" s="1"/>
  <c r="D8" i="31"/>
  <c r="H8" i="31" s="1"/>
  <c r="C8" i="31"/>
  <c r="I8" i="31" s="1"/>
  <c r="B8" i="31"/>
  <c r="G6" i="31"/>
  <c r="J6" i="31" s="1"/>
  <c r="D6" i="31"/>
  <c r="C6" i="31"/>
  <c r="B6" i="31"/>
  <c r="J5" i="31"/>
  <c r="I5" i="31"/>
  <c r="H5" i="31"/>
  <c r="G5" i="31"/>
  <c r="F5" i="31"/>
  <c r="E5" i="31"/>
  <c r="D5" i="31"/>
  <c r="C5" i="31"/>
  <c r="J4" i="31"/>
  <c r="I4" i="31"/>
  <c r="H4" i="31"/>
  <c r="J19" i="30"/>
  <c r="I19" i="30"/>
  <c r="H19" i="30"/>
  <c r="G19" i="30"/>
  <c r="F19" i="30"/>
  <c r="E19" i="30"/>
  <c r="D19" i="30"/>
  <c r="C19" i="30"/>
  <c r="B19" i="30"/>
  <c r="J18" i="30"/>
  <c r="I18" i="30"/>
  <c r="H18" i="30"/>
  <c r="G18" i="30"/>
  <c r="F18" i="30"/>
  <c r="E18" i="30"/>
  <c r="D18" i="30"/>
  <c r="C18" i="30"/>
  <c r="B18" i="30"/>
  <c r="J17" i="30"/>
  <c r="I17" i="30"/>
  <c r="H17" i="30"/>
  <c r="G17" i="30"/>
  <c r="F17" i="30"/>
  <c r="E17" i="30"/>
  <c r="D17" i="30"/>
  <c r="C17" i="30"/>
  <c r="B17" i="30"/>
  <c r="J16" i="30"/>
  <c r="I16" i="30"/>
  <c r="H16" i="30"/>
  <c r="G16" i="30"/>
  <c r="F16" i="30"/>
  <c r="E16" i="30"/>
  <c r="D16" i="30"/>
  <c r="C16" i="30"/>
  <c r="B16" i="30"/>
  <c r="J15" i="30"/>
  <c r="I15" i="30"/>
  <c r="H15" i="30"/>
  <c r="G15" i="30"/>
  <c r="F15" i="30"/>
  <c r="E15" i="30"/>
  <c r="D15" i="30"/>
  <c r="C15" i="30"/>
  <c r="B15" i="30"/>
  <c r="J14" i="30"/>
  <c r="I14" i="30"/>
  <c r="H14" i="30"/>
  <c r="G14" i="30"/>
  <c r="F14" i="30"/>
  <c r="E14" i="30"/>
  <c r="D14" i="30"/>
  <c r="C14" i="30"/>
  <c r="B14" i="30"/>
  <c r="J13" i="30"/>
  <c r="I13" i="30"/>
  <c r="H13" i="30"/>
  <c r="G13" i="30"/>
  <c r="F13" i="30"/>
  <c r="E13" i="30"/>
  <c r="D13" i="30"/>
  <c r="C13" i="30"/>
  <c r="B13" i="30"/>
  <c r="J12" i="30"/>
  <c r="I12" i="30"/>
  <c r="H12" i="30"/>
  <c r="G12" i="30"/>
  <c r="F12" i="30"/>
  <c r="E12" i="30"/>
  <c r="D12" i="30"/>
  <c r="C12" i="30"/>
  <c r="B12" i="30"/>
  <c r="J11" i="30"/>
  <c r="I11" i="30"/>
  <c r="H11" i="30"/>
  <c r="G11" i="30"/>
  <c r="F11" i="30"/>
  <c r="E11" i="30"/>
  <c r="D11" i="30"/>
  <c r="C11" i="30"/>
  <c r="B11" i="30"/>
  <c r="J10" i="30"/>
  <c r="I10" i="30"/>
  <c r="H10" i="30"/>
  <c r="G10" i="30"/>
  <c r="F10" i="30"/>
  <c r="E10" i="30"/>
  <c r="D10" i="30"/>
  <c r="C10" i="30"/>
  <c r="B10" i="30"/>
  <c r="J9" i="30"/>
  <c r="I9" i="30"/>
  <c r="H9" i="30"/>
  <c r="G9" i="30"/>
  <c r="F9" i="30"/>
  <c r="E9" i="30"/>
  <c r="D9" i="30"/>
  <c r="C9" i="30"/>
  <c r="B9" i="30"/>
  <c r="J8" i="30"/>
  <c r="I8" i="30"/>
  <c r="H8" i="30"/>
  <c r="G8" i="30"/>
  <c r="F8" i="30"/>
  <c r="E8" i="30"/>
  <c r="D8" i="30"/>
  <c r="C8" i="30"/>
  <c r="B8" i="30"/>
  <c r="J6" i="30"/>
  <c r="I6" i="30"/>
  <c r="H6" i="30"/>
  <c r="G6" i="30"/>
  <c r="F6" i="30"/>
  <c r="E6" i="30"/>
  <c r="D6" i="30"/>
  <c r="C6" i="30"/>
  <c r="B6" i="30"/>
  <c r="J5" i="30"/>
  <c r="I5" i="30"/>
  <c r="H5" i="30"/>
  <c r="G5" i="30"/>
  <c r="F5" i="30"/>
  <c r="E5" i="30"/>
  <c r="D5" i="30"/>
  <c r="C5" i="30"/>
  <c r="B5" i="30"/>
  <c r="J4" i="30"/>
  <c r="I4" i="30"/>
  <c r="H4" i="30"/>
  <c r="P20" i="28"/>
  <c r="O20" i="28"/>
  <c r="N20" i="28"/>
  <c r="M20" i="28"/>
  <c r="L20" i="28"/>
  <c r="K20" i="28"/>
  <c r="J20" i="28"/>
  <c r="I20" i="28"/>
  <c r="H20" i="28"/>
  <c r="G20" i="28"/>
  <c r="F20" i="28"/>
  <c r="E20" i="28"/>
  <c r="D20" i="28"/>
  <c r="C20" i="28"/>
  <c r="B20" i="28"/>
  <c r="P19" i="28"/>
  <c r="O19" i="28"/>
  <c r="N19" i="28"/>
  <c r="M19" i="28"/>
  <c r="L19" i="28"/>
  <c r="K19" i="28"/>
  <c r="J19" i="28"/>
  <c r="I19" i="28"/>
  <c r="H19" i="28"/>
  <c r="G19" i="28"/>
  <c r="F19" i="28"/>
  <c r="E19" i="28"/>
  <c r="D19" i="28"/>
  <c r="C19" i="28"/>
  <c r="B19" i="28"/>
  <c r="P18" i="28"/>
  <c r="O18" i="28"/>
  <c r="N18" i="28"/>
  <c r="M18" i="28"/>
  <c r="L18" i="28"/>
  <c r="K18" i="28"/>
  <c r="J18" i="28"/>
  <c r="I18" i="28"/>
  <c r="H18" i="28"/>
  <c r="G18" i="28"/>
  <c r="F18" i="28"/>
  <c r="E18" i="28"/>
  <c r="D18" i="28"/>
  <c r="C18" i="28"/>
  <c r="B18" i="28"/>
  <c r="P17" i="28"/>
  <c r="O17" i="28"/>
  <c r="N17" i="28"/>
  <c r="M17" i="28"/>
  <c r="L17" i="28"/>
  <c r="K17" i="28"/>
  <c r="J17" i="28"/>
  <c r="I17" i="28"/>
  <c r="H17" i="28"/>
  <c r="G17" i="28"/>
  <c r="F17" i="28"/>
  <c r="E17" i="28"/>
  <c r="D17" i="28"/>
  <c r="C17" i="28"/>
  <c r="B17" i="28"/>
  <c r="P16" i="28"/>
  <c r="O16" i="28"/>
  <c r="N16" i="28"/>
  <c r="M16" i="28"/>
  <c r="L16" i="28"/>
  <c r="K16" i="28"/>
  <c r="J16" i="28"/>
  <c r="I16" i="28"/>
  <c r="H16" i="28"/>
  <c r="G16" i="28"/>
  <c r="F16" i="28"/>
  <c r="E16" i="28"/>
  <c r="D16" i="28"/>
  <c r="C16" i="28"/>
  <c r="B16" i="28"/>
  <c r="P15" i="28"/>
  <c r="O15" i="28"/>
  <c r="N15" i="28"/>
  <c r="M15" i="28"/>
  <c r="L15" i="28"/>
  <c r="K15" i="28"/>
  <c r="J15" i="28"/>
  <c r="I15" i="28"/>
  <c r="H15" i="28"/>
  <c r="G15" i="28"/>
  <c r="F15" i="28"/>
  <c r="E15" i="28"/>
  <c r="D15" i="28"/>
  <c r="C15" i="28"/>
  <c r="B15" i="28"/>
  <c r="P14" i="28"/>
  <c r="O14" i="28"/>
  <c r="N14" i="28"/>
  <c r="M14" i="28"/>
  <c r="L14" i="28"/>
  <c r="K14" i="28"/>
  <c r="J14" i="28"/>
  <c r="I14" i="28"/>
  <c r="H14" i="28"/>
  <c r="G14" i="28"/>
  <c r="F14" i="28"/>
  <c r="E14" i="28"/>
  <c r="D14" i="28"/>
  <c r="C14" i="28"/>
  <c r="B14" i="28"/>
  <c r="P13" i="28"/>
  <c r="O13" i="28"/>
  <c r="N13" i="28"/>
  <c r="M13" i="28"/>
  <c r="L13" i="28"/>
  <c r="K13" i="28"/>
  <c r="J13" i="28"/>
  <c r="I13" i="28"/>
  <c r="H13" i="28"/>
  <c r="G13" i="28"/>
  <c r="F13" i="28"/>
  <c r="E13" i="28"/>
  <c r="D13" i="28"/>
  <c r="C13" i="28"/>
  <c r="B13" i="28"/>
  <c r="P12" i="28"/>
  <c r="O12" i="28"/>
  <c r="N12" i="28"/>
  <c r="M12" i="28"/>
  <c r="L12" i="28"/>
  <c r="K12" i="28"/>
  <c r="J12" i="28"/>
  <c r="I12" i="28"/>
  <c r="H12" i="28"/>
  <c r="G12" i="28"/>
  <c r="F12" i="28"/>
  <c r="E12" i="28"/>
  <c r="D12" i="28"/>
  <c r="C12" i="28"/>
  <c r="B12" i="28"/>
  <c r="P11" i="28"/>
  <c r="O11" i="28"/>
  <c r="N11" i="28"/>
  <c r="M11" i="28"/>
  <c r="L11" i="28"/>
  <c r="K11" i="28"/>
  <c r="J11" i="28"/>
  <c r="I11" i="28"/>
  <c r="H11" i="28"/>
  <c r="G11" i="28"/>
  <c r="F11" i="28"/>
  <c r="E11" i="28"/>
  <c r="D11" i="28"/>
  <c r="C11" i="28"/>
  <c r="B11" i="28"/>
  <c r="P10" i="28"/>
  <c r="O10" i="28"/>
  <c r="N10" i="28"/>
  <c r="M10" i="28"/>
  <c r="L10" i="28"/>
  <c r="K10" i="28"/>
  <c r="J10" i="28"/>
  <c r="I10" i="28"/>
  <c r="H10" i="28"/>
  <c r="G10" i="28"/>
  <c r="F10" i="28"/>
  <c r="E10" i="28"/>
  <c r="D10" i="28"/>
  <c r="C10" i="28"/>
  <c r="B10" i="28"/>
  <c r="P9" i="28"/>
  <c r="O9" i="28"/>
  <c r="N9" i="28"/>
  <c r="M9" i="28"/>
  <c r="L9" i="28"/>
  <c r="K9" i="28"/>
  <c r="J9" i="28"/>
  <c r="I9" i="28"/>
  <c r="H9" i="28"/>
  <c r="G9" i="28"/>
  <c r="F9" i="28"/>
  <c r="E9" i="28"/>
  <c r="D9" i="28"/>
  <c r="C9" i="28"/>
  <c r="B9" i="28"/>
  <c r="P7" i="28"/>
  <c r="O7" i="28"/>
  <c r="N7" i="28"/>
  <c r="M7" i="28"/>
  <c r="L7" i="28"/>
  <c r="K7" i="28"/>
  <c r="J7" i="28"/>
  <c r="I7" i="28"/>
  <c r="H7" i="28"/>
  <c r="G7" i="28"/>
  <c r="F7" i="28"/>
  <c r="E7" i="28"/>
  <c r="D7" i="28"/>
  <c r="C7" i="28"/>
  <c r="B7" i="28"/>
  <c r="P6" i="28"/>
  <c r="O6" i="28"/>
  <c r="N6" i="28"/>
  <c r="M6" i="28"/>
  <c r="L6" i="28"/>
  <c r="K6" i="28"/>
  <c r="J6" i="28"/>
  <c r="I6" i="28"/>
  <c r="H6" i="28"/>
  <c r="G6" i="28"/>
  <c r="F6" i="28"/>
  <c r="E6" i="28"/>
  <c r="D6" i="28"/>
  <c r="C6" i="28"/>
  <c r="B6" i="28"/>
  <c r="P5" i="28"/>
  <c r="M5" i="28"/>
  <c r="J5" i="28"/>
  <c r="G5" i="28"/>
  <c r="D5" i="28"/>
  <c r="G24" i="26"/>
  <c r="J24" i="26" s="1"/>
  <c r="D24" i="26"/>
  <c r="C24" i="26"/>
  <c r="B24" i="26"/>
  <c r="G22" i="26"/>
  <c r="J22" i="26" s="1"/>
  <c r="D22" i="26"/>
  <c r="C22" i="26"/>
  <c r="B22" i="26"/>
  <c r="G21" i="26"/>
  <c r="J21" i="26" s="1"/>
  <c r="D21" i="26"/>
  <c r="C21" i="26"/>
  <c r="B21" i="26"/>
  <c r="G20" i="26"/>
  <c r="J20" i="26" s="1"/>
  <c r="D20" i="26"/>
  <c r="I20" i="26" s="1"/>
  <c r="C20" i="26"/>
  <c r="B20" i="26"/>
  <c r="G19" i="26"/>
  <c r="J19" i="26" s="1"/>
  <c r="D19" i="26"/>
  <c r="C19" i="26"/>
  <c r="B19" i="26"/>
  <c r="G18" i="26"/>
  <c r="J18" i="26" s="1"/>
  <c r="D18" i="26"/>
  <c r="C18" i="26"/>
  <c r="B18" i="26"/>
  <c r="G16" i="26"/>
  <c r="J16" i="26" s="1"/>
  <c r="D16" i="26"/>
  <c r="C16" i="26"/>
  <c r="B16" i="26"/>
  <c r="G15" i="26"/>
  <c r="J15" i="26" s="1"/>
  <c r="D15" i="26"/>
  <c r="C15" i="26"/>
  <c r="B15" i="26"/>
  <c r="G14" i="26"/>
  <c r="J14" i="26" s="1"/>
  <c r="D14" i="26"/>
  <c r="I14" i="26" s="1"/>
  <c r="C14" i="26"/>
  <c r="B14" i="26"/>
  <c r="G13" i="26"/>
  <c r="J13" i="26" s="1"/>
  <c r="D13" i="26"/>
  <c r="C13" i="26"/>
  <c r="B13" i="26"/>
  <c r="G12" i="26"/>
  <c r="J12" i="26" s="1"/>
  <c r="D12" i="26"/>
  <c r="C12" i="26"/>
  <c r="B12" i="26"/>
  <c r="G11" i="26"/>
  <c r="J11" i="26" s="1"/>
  <c r="D11" i="26"/>
  <c r="H11" i="26" s="1"/>
  <c r="C11" i="26"/>
  <c r="I11" i="26" s="1"/>
  <c r="B11" i="26"/>
  <c r="G10" i="26"/>
  <c r="J10" i="26" s="1"/>
  <c r="D10" i="26"/>
  <c r="I10" i="26" s="1"/>
  <c r="C10" i="26"/>
  <c r="B10" i="26"/>
  <c r="G9" i="26"/>
  <c r="J9" i="26" s="1"/>
  <c r="D9" i="26"/>
  <c r="C9" i="26"/>
  <c r="B9" i="26"/>
  <c r="G8" i="26"/>
  <c r="J8" i="26" s="1"/>
  <c r="D8" i="26"/>
  <c r="H8" i="26" s="1"/>
  <c r="C8" i="26"/>
  <c r="B8" i="26"/>
  <c r="G6" i="26"/>
  <c r="J6" i="26" s="1"/>
  <c r="D6" i="26"/>
  <c r="H6" i="26" s="1"/>
  <c r="C6" i="26"/>
  <c r="B6" i="26"/>
  <c r="J5" i="26"/>
  <c r="I5" i="26"/>
  <c r="H5" i="26"/>
  <c r="G5" i="26"/>
  <c r="D5" i="26"/>
  <c r="C5" i="26"/>
  <c r="B5" i="26"/>
  <c r="J4" i="26"/>
  <c r="I4" i="26"/>
  <c r="H4" i="26"/>
  <c r="J19" i="27"/>
  <c r="I19" i="27"/>
  <c r="H19" i="27"/>
  <c r="G19" i="27"/>
  <c r="F19" i="27"/>
  <c r="E19" i="27"/>
  <c r="D19" i="27"/>
  <c r="C19" i="27"/>
  <c r="B19" i="27"/>
  <c r="J18" i="27"/>
  <c r="I18" i="27"/>
  <c r="H18" i="27"/>
  <c r="G18" i="27"/>
  <c r="F18" i="27"/>
  <c r="E18" i="27"/>
  <c r="D18" i="27"/>
  <c r="C18" i="27"/>
  <c r="B18" i="27"/>
  <c r="J17" i="27"/>
  <c r="I17" i="27"/>
  <c r="H17" i="27"/>
  <c r="G17" i="27"/>
  <c r="F17" i="27"/>
  <c r="E17" i="27"/>
  <c r="D17" i="27"/>
  <c r="C17" i="27"/>
  <c r="B17" i="27"/>
  <c r="J16" i="27"/>
  <c r="I16" i="27"/>
  <c r="H16" i="27"/>
  <c r="G16" i="27"/>
  <c r="F16" i="27"/>
  <c r="E16" i="27"/>
  <c r="D16" i="27"/>
  <c r="C16" i="27"/>
  <c r="B16" i="27"/>
  <c r="J15" i="27"/>
  <c r="I15" i="27"/>
  <c r="H15" i="27"/>
  <c r="G15" i="27"/>
  <c r="F15" i="27"/>
  <c r="E15" i="27"/>
  <c r="D15" i="27"/>
  <c r="C15" i="27"/>
  <c r="B15" i="27"/>
  <c r="J14" i="27"/>
  <c r="I14" i="27"/>
  <c r="H14" i="27"/>
  <c r="G14" i="27"/>
  <c r="F14" i="27"/>
  <c r="E14" i="27"/>
  <c r="D14" i="27"/>
  <c r="C14" i="27"/>
  <c r="B14" i="27"/>
  <c r="J13" i="27"/>
  <c r="I13" i="27"/>
  <c r="H13" i="27"/>
  <c r="G13" i="27"/>
  <c r="F13" i="27"/>
  <c r="E13" i="27"/>
  <c r="D13" i="27"/>
  <c r="C13" i="27"/>
  <c r="B13" i="27"/>
  <c r="J12" i="27"/>
  <c r="I12" i="27"/>
  <c r="H12" i="27"/>
  <c r="G12" i="27"/>
  <c r="F12" i="27"/>
  <c r="E12" i="27"/>
  <c r="D12" i="27"/>
  <c r="C12" i="27"/>
  <c r="B12" i="27"/>
  <c r="J11" i="27"/>
  <c r="I11" i="27"/>
  <c r="H11" i="27"/>
  <c r="G11" i="27"/>
  <c r="F11" i="27"/>
  <c r="E11" i="27"/>
  <c r="D11" i="27"/>
  <c r="C11" i="27"/>
  <c r="B11" i="27"/>
  <c r="J10" i="27"/>
  <c r="I10" i="27"/>
  <c r="H10" i="27"/>
  <c r="G10" i="27"/>
  <c r="F10" i="27"/>
  <c r="E10" i="27"/>
  <c r="D10" i="27"/>
  <c r="C10" i="27"/>
  <c r="B10" i="27"/>
  <c r="J9" i="27"/>
  <c r="I9" i="27"/>
  <c r="H9" i="27"/>
  <c r="G9" i="27"/>
  <c r="F9" i="27"/>
  <c r="E9" i="27"/>
  <c r="D9" i="27"/>
  <c r="C9" i="27"/>
  <c r="B9" i="27"/>
  <c r="J8" i="27"/>
  <c r="I8" i="27"/>
  <c r="H8" i="27"/>
  <c r="G8" i="27"/>
  <c r="F8" i="27"/>
  <c r="E8" i="27"/>
  <c r="D8" i="27"/>
  <c r="C8" i="27"/>
  <c r="B8" i="27"/>
  <c r="J6" i="27"/>
  <c r="I6" i="27"/>
  <c r="H6" i="27"/>
  <c r="G6" i="27"/>
  <c r="F6" i="27"/>
  <c r="E6" i="27"/>
  <c r="D6" i="27"/>
  <c r="C6" i="27"/>
  <c r="B6" i="27"/>
  <c r="J5" i="27"/>
  <c r="I5" i="27"/>
  <c r="H5" i="27"/>
  <c r="G5" i="27"/>
  <c r="F5" i="27"/>
  <c r="E5" i="27"/>
  <c r="D5" i="27"/>
  <c r="C5" i="27"/>
  <c r="B5" i="27"/>
  <c r="J4" i="27"/>
  <c r="I4" i="27"/>
  <c r="H4" i="27"/>
  <c r="G24" i="70"/>
  <c r="M24" i="70" s="1"/>
  <c r="D24" i="70"/>
  <c r="C24" i="70"/>
  <c r="B24" i="70"/>
  <c r="G22" i="70"/>
  <c r="M22" i="70" s="1"/>
  <c r="D22" i="70"/>
  <c r="C22" i="70"/>
  <c r="B22" i="70"/>
  <c r="G21" i="70"/>
  <c r="M21" i="70" s="1"/>
  <c r="D21" i="70"/>
  <c r="C21" i="70"/>
  <c r="B21" i="70"/>
  <c r="G20" i="70"/>
  <c r="J20" i="70" s="1"/>
  <c r="D20" i="70"/>
  <c r="K20" i="70" s="1"/>
  <c r="C20" i="70"/>
  <c r="B20" i="70"/>
  <c r="G19" i="70"/>
  <c r="M19" i="70" s="1"/>
  <c r="D19" i="70"/>
  <c r="C19" i="70"/>
  <c r="B19" i="70"/>
  <c r="G18" i="70"/>
  <c r="J18" i="70" s="1"/>
  <c r="D18" i="70"/>
  <c r="H18" i="70" s="1"/>
  <c r="C18" i="70"/>
  <c r="B18" i="70"/>
  <c r="G16" i="70"/>
  <c r="M16" i="70" s="1"/>
  <c r="D16" i="70"/>
  <c r="C16" i="70"/>
  <c r="B16" i="70"/>
  <c r="G15" i="70"/>
  <c r="M15" i="70" s="1"/>
  <c r="D15" i="70"/>
  <c r="C15" i="70"/>
  <c r="B15" i="70"/>
  <c r="G14" i="70"/>
  <c r="M14" i="70" s="1"/>
  <c r="D14" i="70"/>
  <c r="C14" i="70"/>
  <c r="B14" i="70"/>
  <c r="G13" i="70"/>
  <c r="M13" i="70" s="1"/>
  <c r="D13" i="70"/>
  <c r="K13" i="70" s="1"/>
  <c r="C13" i="70"/>
  <c r="B13" i="70"/>
  <c r="G12" i="70"/>
  <c r="M12" i="70" s="1"/>
  <c r="D12" i="70"/>
  <c r="C12" i="70"/>
  <c r="B12" i="70"/>
  <c r="G11" i="70"/>
  <c r="J11" i="70" s="1"/>
  <c r="D11" i="70"/>
  <c r="C11" i="70"/>
  <c r="B11" i="70"/>
  <c r="G10" i="70"/>
  <c r="M10" i="70" s="1"/>
  <c r="D10" i="70"/>
  <c r="C10" i="70"/>
  <c r="B10" i="70"/>
  <c r="G9" i="70"/>
  <c r="M9" i="70" s="1"/>
  <c r="D9" i="70"/>
  <c r="C9" i="70"/>
  <c r="B9" i="70"/>
  <c r="G8" i="70"/>
  <c r="M8" i="70" s="1"/>
  <c r="D8" i="70"/>
  <c r="C8" i="70"/>
  <c r="B8" i="70"/>
  <c r="G6" i="70"/>
  <c r="J6" i="70" s="1"/>
  <c r="D6" i="70"/>
  <c r="K6" i="70" s="1"/>
  <c r="C6" i="70"/>
  <c r="B6" i="70"/>
  <c r="M5" i="70"/>
  <c r="L5" i="70"/>
  <c r="K5" i="70"/>
  <c r="J5" i="70"/>
  <c r="I5" i="70"/>
  <c r="H5" i="70"/>
  <c r="G5" i="70"/>
  <c r="F5" i="70"/>
  <c r="E5" i="70"/>
  <c r="D5" i="70"/>
  <c r="C5" i="70"/>
  <c r="B5" i="70"/>
  <c r="M4" i="70"/>
  <c r="L4" i="70"/>
  <c r="K4" i="70"/>
  <c r="J4" i="70"/>
  <c r="I4" i="70"/>
  <c r="H4" i="70"/>
  <c r="M19" i="68"/>
  <c r="L19" i="68"/>
  <c r="K19" i="68"/>
  <c r="J19" i="68"/>
  <c r="I19" i="68"/>
  <c r="H19" i="68"/>
  <c r="G19" i="68"/>
  <c r="F19" i="68"/>
  <c r="E19" i="68"/>
  <c r="D19" i="68"/>
  <c r="C19" i="68"/>
  <c r="B19" i="68"/>
  <c r="M18" i="68"/>
  <c r="L18" i="68"/>
  <c r="K18" i="68"/>
  <c r="J18" i="68"/>
  <c r="I18" i="68"/>
  <c r="H18" i="68"/>
  <c r="G18" i="68"/>
  <c r="F18" i="68"/>
  <c r="E18" i="68"/>
  <c r="D18" i="68"/>
  <c r="C18" i="68"/>
  <c r="B18" i="68"/>
  <c r="M17" i="68"/>
  <c r="L17" i="68"/>
  <c r="K17" i="68"/>
  <c r="J17" i="68"/>
  <c r="I17" i="68"/>
  <c r="H17" i="68"/>
  <c r="G17" i="68"/>
  <c r="F17" i="68"/>
  <c r="E17" i="68"/>
  <c r="D17" i="68"/>
  <c r="C17" i="68"/>
  <c r="B17" i="68"/>
  <c r="M16" i="68"/>
  <c r="L16" i="68"/>
  <c r="K16" i="68"/>
  <c r="J16" i="68"/>
  <c r="I16" i="68"/>
  <c r="H16" i="68"/>
  <c r="G16" i="68"/>
  <c r="F16" i="68"/>
  <c r="E16" i="68"/>
  <c r="D16" i="68"/>
  <c r="C16" i="68"/>
  <c r="B16" i="68"/>
  <c r="M15" i="68"/>
  <c r="L15" i="68"/>
  <c r="K15" i="68"/>
  <c r="J15" i="68"/>
  <c r="I15" i="68"/>
  <c r="H15" i="68"/>
  <c r="G15" i="68"/>
  <c r="F15" i="68"/>
  <c r="E15" i="68"/>
  <c r="D15" i="68"/>
  <c r="C15" i="68"/>
  <c r="B15" i="68"/>
  <c r="M14" i="68"/>
  <c r="L14" i="68"/>
  <c r="K14" i="68"/>
  <c r="J14" i="68"/>
  <c r="I14" i="68"/>
  <c r="H14" i="68"/>
  <c r="G14" i="68"/>
  <c r="F14" i="68"/>
  <c r="E14" i="68"/>
  <c r="D14" i="68"/>
  <c r="C14" i="68"/>
  <c r="B14" i="68"/>
  <c r="M13" i="68"/>
  <c r="L13" i="68"/>
  <c r="K13" i="68"/>
  <c r="J13" i="68"/>
  <c r="I13" i="68"/>
  <c r="H13" i="68"/>
  <c r="G13" i="68"/>
  <c r="F13" i="68"/>
  <c r="E13" i="68"/>
  <c r="D13" i="68"/>
  <c r="C13" i="68"/>
  <c r="B13" i="68"/>
  <c r="M12" i="68"/>
  <c r="L12" i="68"/>
  <c r="K12" i="68"/>
  <c r="J12" i="68"/>
  <c r="I12" i="68"/>
  <c r="H12" i="68"/>
  <c r="G12" i="68"/>
  <c r="F12" i="68"/>
  <c r="E12" i="68"/>
  <c r="D12" i="68"/>
  <c r="C12" i="68"/>
  <c r="B12" i="68"/>
  <c r="M11" i="68"/>
  <c r="L11" i="68"/>
  <c r="K11" i="68"/>
  <c r="J11" i="68"/>
  <c r="I11" i="68"/>
  <c r="H11" i="68"/>
  <c r="G11" i="68"/>
  <c r="F11" i="68"/>
  <c r="E11" i="68"/>
  <c r="D11" i="68"/>
  <c r="C11" i="68"/>
  <c r="B11" i="68"/>
  <c r="M10" i="68"/>
  <c r="L10" i="68"/>
  <c r="K10" i="68"/>
  <c r="J10" i="68"/>
  <c r="I10" i="68"/>
  <c r="H10" i="68"/>
  <c r="G10" i="68"/>
  <c r="F10" i="68"/>
  <c r="E10" i="68"/>
  <c r="D10" i="68"/>
  <c r="C10" i="68"/>
  <c r="B10" i="68"/>
  <c r="M9" i="68"/>
  <c r="L9" i="68"/>
  <c r="K9" i="68"/>
  <c r="J9" i="68"/>
  <c r="I9" i="68"/>
  <c r="H9" i="68"/>
  <c r="G9" i="68"/>
  <c r="F9" i="68"/>
  <c r="E9" i="68"/>
  <c r="D9" i="68"/>
  <c r="C9" i="68"/>
  <c r="B9" i="68"/>
  <c r="M8" i="68"/>
  <c r="L8" i="68"/>
  <c r="K8" i="68"/>
  <c r="J8" i="68"/>
  <c r="I8" i="68"/>
  <c r="H8" i="68"/>
  <c r="G8" i="68"/>
  <c r="F8" i="68"/>
  <c r="E8" i="68"/>
  <c r="D8" i="68"/>
  <c r="C8" i="68"/>
  <c r="B8" i="68"/>
  <c r="M6" i="68"/>
  <c r="L6" i="68"/>
  <c r="K6" i="68"/>
  <c r="J6" i="68"/>
  <c r="I6" i="68"/>
  <c r="H6" i="68"/>
  <c r="G6" i="68"/>
  <c r="F6" i="68"/>
  <c r="E6" i="68"/>
  <c r="D6" i="68"/>
  <c r="C6" i="68"/>
  <c r="B6" i="68"/>
  <c r="M5" i="68"/>
  <c r="L5" i="68"/>
  <c r="K5" i="68"/>
  <c r="J5" i="68"/>
  <c r="I5" i="68"/>
  <c r="H5" i="68"/>
  <c r="G5" i="68"/>
  <c r="F5" i="68"/>
  <c r="E5" i="68"/>
  <c r="D5" i="68"/>
  <c r="C5" i="68"/>
  <c r="B5" i="68"/>
  <c r="M4" i="68"/>
  <c r="L4" i="68"/>
  <c r="K4" i="68"/>
  <c r="J4" i="68"/>
  <c r="I4" i="68"/>
  <c r="H4" i="68"/>
  <c r="J19" i="24"/>
  <c r="I19" i="24"/>
  <c r="H19" i="24"/>
  <c r="G19" i="24"/>
  <c r="F19" i="24"/>
  <c r="E19" i="24"/>
  <c r="D19" i="24"/>
  <c r="C19" i="24"/>
  <c r="B19" i="24"/>
  <c r="J18" i="24"/>
  <c r="I18" i="24"/>
  <c r="H18" i="24"/>
  <c r="G18" i="24"/>
  <c r="F18" i="24"/>
  <c r="E18" i="24"/>
  <c r="D18" i="24"/>
  <c r="C18" i="24"/>
  <c r="B18" i="24"/>
  <c r="J17" i="24"/>
  <c r="I17" i="24"/>
  <c r="H17" i="24"/>
  <c r="G17" i="24"/>
  <c r="F17" i="24"/>
  <c r="E17" i="24"/>
  <c r="D17" i="24"/>
  <c r="C17" i="24"/>
  <c r="B17" i="24"/>
  <c r="J16" i="24"/>
  <c r="I16" i="24"/>
  <c r="H16" i="24"/>
  <c r="G16" i="24"/>
  <c r="F16" i="24"/>
  <c r="E16" i="24"/>
  <c r="D16" i="24"/>
  <c r="C16" i="24"/>
  <c r="B16" i="24"/>
  <c r="J15" i="24"/>
  <c r="I15" i="24"/>
  <c r="H15" i="24"/>
  <c r="G15" i="24"/>
  <c r="F15" i="24"/>
  <c r="E15" i="24"/>
  <c r="D15" i="24"/>
  <c r="C15" i="24"/>
  <c r="B15" i="24"/>
  <c r="J14" i="24"/>
  <c r="I14" i="24"/>
  <c r="H14" i="24"/>
  <c r="G14" i="24"/>
  <c r="F14" i="24"/>
  <c r="E14" i="24"/>
  <c r="D14" i="24"/>
  <c r="C14" i="24"/>
  <c r="B14" i="24"/>
  <c r="J13" i="24"/>
  <c r="I13" i="24"/>
  <c r="H13" i="24"/>
  <c r="G13" i="24"/>
  <c r="F13" i="24"/>
  <c r="E13" i="24"/>
  <c r="D13" i="24"/>
  <c r="C13" i="24"/>
  <c r="B13" i="24"/>
  <c r="J12" i="24"/>
  <c r="I12" i="24"/>
  <c r="H12" i="24"/>
  <c r="G12" i="24"/>
  <c r="F12" i="24"/>
  <c r="E12" i="24"/>
  <c r="D12" i="24"/>
  <c r="C12" i="24"/>
  <c r="B12" i="24"/>
  <c r="J11" i="24"/>
  <c r="I11" i="24"/>
  <c r="H11" i="24"/>
  <c r="G11" i="24"/>
  <c r="F11" i="24"/>
  <c r="E11" i="24"/>
  <c r="D11" i="24"/>
  <c r="C11" i="24"/>
  <c r="B11" i="24"/>
  <c r="J10" i="24"/>
  <c r="I10" i="24"/>
  <c r="H10" i="24"/>
  <c r="G10" i="24"/>
  <c r="F10" i="24"/>
  <c r="E10" i="24"/>
  <c r="D10" i="24"/>
  <c r="C10" i="24"/>
  <c r="B10" i="24"/>
  <c r="J9" i="24"/>
  <c r="I9" i="24"/>
  <c r="H9" i="24"/>
  <c r="G9" i="24"/>
  <c r="F9" i="24"/>
  <c r="E9" i="24"/>
  <c r="D9" i="24"/>
  <c r="C9" i="24"/>
  <c r="B9" i="24"/>
  <c r="J8" i="24"/>
  <c r="I8" i="24"/>
  <c r="H8" i="24"/>
  <c r="G8" i="24"/>
  <c r="F8" i="24"/>
  <c r="E8" i="24"/>
  <c r="D8" i="24"/>
  <c r="C8" i="24"/>
  <c r="B8" i="24"/>
  <c r="J6" i="24"/>
  <c r="I6" i="24"/>
  <c r="H6" i="24"/>
  <c r="G6" i="24"/>
  <c r="F6" i="24"/>
  <c r="E6" i="24"/>
  <c r="D6" i="24"/>
  <c r="C6" i="24"/>
  <c r="B6" i="24"/>
  <c r="J5" i="24"/>
  <c r="I5" i="24"/>
  <c r="H5" i="24"/>
  <c r="G5" i="24"/>
  <c r="F5" i="24"/>
  <c r="E5" i="24"/>
  <c r="D5" i="24"/>
  <c r="C5" i="24"/>
  <c r="B5" i="24"/>
  <c r="J4" i="24"/>
  <c r="I4" i="24"/>
  <c r="H4" i="24"/>
  <c r="I21" i="26" l="1"/>
  <c r="L8" i="70"/>
  <c r="L19" i="70"/>
  <c r="I6" i="31"/>
  <c r="I18" i="31"/>
  <c r="I24" i="31"/>
  <c r="H19" i="45"/>
  <c r="I16" i="26"/>
  <c r="E9" i="39"/>
  <c r="E10" i="45"/>
  <c r="H14" i="45"/>
  <c r="L14" i="70"/>
  <c r="I13" i="31"/>
  <c r="I19" i="31"/>
  <c r="I11" i="31"/>
  <c r="H22" i="39"/>
  <c r="I9" i="70"/>
  <c r="I8" i="26"/>
  <c r="I16" i="31"/>
  <c r="L21" i="70"/>
  <c r="I9" i="31"/>
  <c r="N20" i="39"/>
  <c r="I15" i="26"/>
  <c r="W13" i="39"/>
  <c r="I22" i="31"/>
  <c r="I22" i="26"/>
  <c r="T10" i="39"/>
  <c r="N18" i="39"/>
  <c r="W21" i="39"/>
  <c r="I20" i="31"/>
  <c r="L16" i="70"/>
  <c r="K20" i="39"/>
  <c r="Q24" i="39"/>
  <c r="I15" i="31"/>
  <c r="C16" i="39"/>
  <c r="H11" i="31"/>
  <c r="W6" i="39"/>
  <c r="K22" i="39"/>
  <c r="H10" i="26"/>
  <c r="L22" i="39"/>
  <c r="H8" i="45"/>
  <c r="H14" i="26"/>
  <c r="H8" i="39"/>
  <c r="N16" i="39"/>
  <c r="H19" i="39"/>
  <c r="I8" i="39"/>
  <c r="O16" i="39"/>
  <c r="I12" i="31"/>
  <c r="Q12" i="39"/>
  <c r="T14" i="39"/>
  <c r="K19" i="39"/>
  <c r="E18" i="45"/>
  <c r="H22" i="45"/>
  <c r="L10" i="70"/>
  <c r="E6" i="39"/>
  <c r="L18" i="39"/>
  <c r="I18" i="26"/>
  <c r="I10" i="31"/>
  <c r="L11" i="70"/>
  <c r="I9" i="26"/>
  <c r="H6" i="31"/>
  <c r="X13" i="39"/>
  <c r="H6" i="45"/>
  <c r="U18" i="39"/>
  <c r="L12" i="70"/>
  <c r="I6" i="26"/>
  <c r="U14" i="39"/>
  <c r="T16" i="39"/>
  <c r="H21" i="39"/>
  <c r="T22" i="39"/>
  <c r="I12" i="26"/>
  <c r="H24" i="39"/>
  <c r="H20" i="39"/>
  <c r="L22" i="70"/>
  <c r="I13" i="26"/>
  <c r="H11" i="45"/>
  <c r="I19" i="26"/>
  <c r="W14" i="39"/>
  <c r="L15" i="70"/>
  <c r="E20" i="39"/>
  <c r="F20" i="39"/>
  <c r="R15" i="39"/>
  <c r="I14" i="31"/>
  <c r="I21" i="31"/>
  <c r="W9" i="39"/>
  <c r="O20" i="39"/>
  <c r="L24" i="70"/>
  <c r="I22" i="39"/>
  <c r="K13" i="39"/>
  <c r="Q19" i="39"/>
  <c r="K21" i="39"/>
  <c r="E13" i="39"/>
  <c r="I24" i="26"/>
  <c r="K6" i="39"/>
  <c r="D10" i="46"/>
  <c r="E21" i="45"/>
  <c r="E9" i="45"/>
  <c r="E12" i="45"/>
  <c r="E15" i="45"/>
  <c r="E13" i="45"/>
  <c r="E16" i="45"/>
  <c r="E20" i="45"/>
  <c r="E24" i="45"/>
  <c r="F18" i="39"/>
  <c r="E18" i="39"/>
  <c r="N6" i="39"/>
  <c r="W10" i="39"/>
  <c r="H9" i="39"/>
  <c r="R12" i="39"/>
  <c r="K14" i="39"/>
  <c r="Q11" i="39"/>
  <c r="C11" i="39"/>
  <c r="U12" i="39"/>
  <c r="T12" i="39"/>
  <c r="N21" i="39"/>
  <c r="O14" i="39"/>
  <c r="N14" i="39"/>
  <c r="E16" i="39"/>
  <c r="I16" i="39"/>
  <c r="H16" i="39"/>
  <c r="N11" i="39"/>
  <c r="W18" i="39"/>
  <c r="L6" i="39"/>
  <c r="T19" i="39"/>
  <c r="F9" i="39"/>
  <c r="K8" i="39"/>
  <c r="C10" i="39"/>
  <c r="T11" i="39"/>
  <c r="N13" i="39"/>
  <c r="Q20" i="39"/>
  <c r="E10" i="39"/>
  <c r="X11" i="39"/>
  <c r="W11" i="39"/>
  <c r="R13" i="39"/>
  <c r="Q13" i="39"/>
  <c r="H15" i="39"/>
  <c r="L15" i="39"/>
  <c r="K15" i="39"/>
  <c r="W19" i="39"/>
  <c r="T20" i="39"/>
  <c r="Q21" i="39"/>
  <c r="N22" i="39"/>
  <c r="K24" i="39"/>
  <c r="Q6" i="39"/>
  <c r="N8" i="39"/>
  <c r="K9" i="39"/>
  <c r="H10" i="39"/>
  <c r="E11" i="39"/>
  <c r="C12" i="39"/>
  <c r="W12" i="39"/>
  <c r="T13" i="39"/>
  <c r="Q14" i="39"/>
  <c r="N15" i="39"/>
  <c r="K16" i="39"/>
  <c r="H18" i="39"/>
  <c r="E19" i="39"/>
  <c r="W20" i="39"/>
  <c r="T21" i="39"/>
  <c r="Q22" i="39"/>
  <c r="N24" i="39"/>
  <c r="T6" i="39"/>
  <c r="Q8" i="39"/>
  <c r="N9" i="39"/>
  <c r="K10" i="39"/>
  <c r="H11" i="39"/>
  <c r="E12" i="39"/>
  <c r="C13" i="39"/>
  <c r="T8" i="39"/>
  <c r="N10" i="39"/>
  <c r="H12" i="39"/>
  <c r="X6" i="39"/>
  <c r="F13" i="39"/>
  <c r="Q16" i="39"/>
  <c r="X14" i="39"/>
  <c r="U15" i="39"/>
  <c r="O18" i="39"/>
  <c r="L19" i="39"/>
  <c r="I20" i="39"/>
  <c r="W22" i="39"/>
  <c r="F6" i="39"/>
  <c r="W8" i="39"/>
  <c r="Q10" i="39"/>
  <c r="K12" i="39"/>
  <c r="E14" i="39"/>
  <c r="O11" i="39"/>
  <c r="W15" i="39"/>
  <c r="N19" i="39"/>
  <c r="E22" i="39"/>
  <c r="H6" i="39"/>
  <c r="E8" i="39"/>
  <c r="U16" i="39"/>
  <c r="R18" i="39"/>
  <c r="L20" i="39"/>
  <c r="I21" i="39"/>
  <c r="W24" i="39"/>
  <c r="Q9" i="39"/>
  <c r="K11" i="39"/>
  <c r="C14" i="39"/>
  <c r="E21" i="39"/>
  <c r="T24" i="39"/>
  <c r="T9" i="39"/>
  <c r="H13" i="39"/>
  <c r="C15" i="39"/>
  <c r="H18" i="31"/>
  <c r="H21" i="31"/>
  <c r="H9" i="31"/>
  <c r="H12" i="31"/>
  <c r="H15" i="31"/>
  <c r="H19" i="31"/>
  <c r="H22" i="31"/>
  <c r="H13" i="31"/>
  <c r="H16" i="31"/>
  <c r="H20" i="31"/>
  <c r="H24" i="31"/>
  <c r="H18" i="26"/>
  <c r="H21" i="26"/>
  <c r="H9" i="26"/>
  <c r="H12" i="26"/>
  <c r="H15" i="26"/>
  <c r="H19" i="26"/>
  <c r="H22" i="26"/>
  <c r="H13" i="26"/>
  <c r="H16" i="26"/>
  <c r="H20" i="26"/>
  <c r="H24" i="26"/>
  <c r="H13" i="70"/>
  <c r="I13" i="70"/>
  <c r="J13" i="70"/>
  <c r="K9" i="70"/>
  <c r="L18" i="70"/>
  <c r="H22" i="70"/>
  <c r="I18" i="70"/>
  <c r="K18" i="70"/>
  <c r="H9" i="70"/>
  <c r="H15" i="70"/>
  <c r="I6" i="70"/>
  <c r="I22" i="70"/>
  <c r="J9" i="70"/>
  <c r="J22" i="70"/>
  <c r="K11" i="70"/>
  <c r="K22" i="70"/>
  <c r="L6" i="70"/>
  <c r="L9" i="70"/>
  <c r="L13" i="70"/>
  <c r="L20" i="70"/>
  <c r="M6" i="70"/>
  <c r="M18" i="70"/>
  <c r="H12" i="70"/>
  <c r="H24" i="70"/>
  <c r="I8" i="70"/>
  <c r="I21" i="70"/>
  <c r="K8" i="70"/>
  <c r="K10" i="70"/>
  <c r="K12" i="70"/>
  <c r="K14" i="70"/>
  <c r="K16" i="70"/>
  <c r="K19" i="70"/>
  <c r="K21" i="70"/>
  <c r="K24" i="70"/>
  <c r="H6" i="70"/>
  <c r="H20" i="70"/>
  <c r="I11" i="70"/>
  <c r="I15" i="70"/>
  <c r="K15" i="70"/>
  <c r="M11" i="70"/>
  <c r="M20" i="70"/>
  <c r="H8" i="70"/>
  <c r="H14" i="70"/>
  <c r="H16" i="70"/>
  <c r="H21" i="70"/>
  <c r="I10" i="70"/>
  <c r="I14" i="70"/>
  <c r="I16" i="70"/>
  <c r="I24" i="70"/>
  <c r="J10" i="70"/>
  <c r="J21" i="70"/>
  <c r="H11" i="70"/>
  <c r="I20" i="70"/>
  <c r="J15" i="70"/>
  <c r="H10" i="70"/>
  <c r="H19" i="70"/>
  <c r="I12" i="70"/>
  <c r="I19" i="70"/>
  <c r="J8" i="70"/>
  <c r="J12" i="70"/>
  <c r="J14" i="70"/>
  <c r="J16" i="70"/>
  <c r="J19" i="70"/>
  <c r="J24" i="70"/>
  <c r="C19" i="88" l="1"/>
  <c r="B19" i="88"/>
  <c r="C17" i="88"/>
  <c r="B18" i="88"/>
  <c r="B17" i="88"/>
  <c r="C14" i="88"/>
  <c r="B14" i="88"/>
  <c r="C13" i="88"/>
  <c r="B13" i="88"/>
  <c r="B12" i="88"/>
  <c r="C11" i="88"/>
  <c r="B11" i="88"/>
</calcChain>
</file>

<file path=xl/sharedStrings.xml><?xml version="1.0" encoding="utf-8"?>
<sst xmlns="http://schemas.openxmlformats.org/spreadsheetml/2006/main" count="2031" uniqueCount="653">
  <si>
    <t>Skupaj</t>
  </si>
  <si>
    <t>Vir: Statistični urad RS</t>
  </si>
  <si>
    <t>A Kmetijstvo in lov, gozdarstvo, ribištvo</t>
  </si>
  <si>
    <t>B Rudarstvo</t>
  </si>
  <si>
    <t>C Predelovalne dejavnosti</t>
  </si>
  <si>
    <t>D Oskrba z el. energijo, plinom in paro</t>
  </si>
  <si>
    <t>E Oskr. z vodo; rav. z odpl., odp.; san. okolja</t>
  </si>
  <si>
    <t>F Gradbeništvo</t>
  </si>
  <si>
    <t>G Trgovina; vzdrž. in popravila mot. vozil</t>
  </si>
  <si>
    <t>H Promet in skladiščenje</t>
  </si>
  <si>
    <t>I Gostinstvo</t>
  </si>
  <si>
    <t>J Informacijske in komunikacijske dej.</t>
  </si>
  <si>
    <t>K Finančne in zavarovalniške dej.</t>
  </si>
  <si>
    <t>L Poslovanje z nepremičninami</t>
  </si>
  <si>
    <t>M Strokovne, znanstvene in tehnične dej.</t>
  </si>
  <si>
    <t>N Druge raznovrstne poslovne dej.</t>
  </si>
  <si>
    <t>O Javna uprava in obramba; obv. soc. varnost</t>
  </si>
  <si>
    <t>P Izobraževanje</t>
  </si>
  <si>
    <t>Q Zdravstvo in socialno varstvo</t>
  </si>
  <si>
    <t>R Kulturne, razvedrilne in rekreac. dej.</t>
  </si>
  <si>
    <t>S Druge dejavnosti</t>
  </si>
  <si>
    <t>T Gospod. z zap. hiš. os.; prz. za last. rabo</t>
  </si>
  <si>
    <t>Slovenija</t>
  </si>
  <si>
    <t>Celje</t>
  </si>
  <si>
    <t>Koper</t>
  </si>
  <si>
    <t>Kranj</t>
  </si>
  <si>
    <t>Ljubljana</t>
  </si>
  <si>
    <t>Maribor</t>
  </si>
  <si>
    <t>Murska Sobota</t>
  </si>
  <si>
    <t>Nova Gorica</t>
  </si>
  <si>
    <t>Novo mesto</t>
  </si>
  <si>
    <t>Ptuj</t>
  </si>
  <si>
    <t>Sevnica</t>
  </si>
  <si>
    <t>Trbovlje</t>
  </si>
  <si>
    <t>Velenje</t>
  </si>
  <si>
    <t>Vzhodna Slovenija</t>
  </si>
  <si>
    <t>Pomurska</t>
  </si>
  <si>
    <t>Podravska</t>
  </si>
  <si>
    <t>Koroška</t>
  </si>
  <si>
    <t>Savinjska</t>
  </si>
  <si>
    <t>Zasavska</t>
  </si>
  <si>
    <t>Jugovzhodna Slovenija</t>
  </si>
  <si>
    <t>Zahodna Slovenija</t>
  </si>
  <si>
    <t>Osrednjeslovenska</t>
  </si>
  <si>
    <t>Gorenjska</t>
  </si>
  <si>
    <t>Goriška</t>
  </si>
  <si>
    <t>Obalno-kraška</t>
  </si>
  <si>
    <t xml:space="preserve">iztek zaposlitve  </t>
  </si>
  <si>
    <t>za določen čas</t>
  </si>
  <si>
    <t xml:space="preserve">iskalec prve </t>
  </si>
  <si>
    <t>zaposlitve</t>
  </si>
  <si>
    <t>stečaj</t>
  </si>
  <si>
    <t>Odjavljeni skupaj</t>
  </si>
  <si>
    <t>zaposlitev oz.</t>
  </si>
  <si>
    <t>samozaposlitev</t>
  </si>
  <si>
    <t xml:space="preserve">prehod v </t>
  </si>
  <si>
    <t>neaktivnost</t>
  </si>
  <si>
    <t xml:space="preserve">kršitev </t>
  </si>
  <si>
    <t>obveznosti</t>
  </si>
  <si>
    <t>skupaj</t>
  </si>
  <si>
    <t>regija</t>
  </si>
  <si>
    <t>služba</t>
  </si>
  <si>
    <t>Dejavnost</t>
  </si>
  <si>
    <t>Indeks</t>
  </si>
  <si>
    <t>Območna služba</t>
  </si>
  <si>
    <t>Občina izven RS</t>
  </si>
  <si>
    <t xml:space="preserve">Kohezijska/statistična </t>
  </si>
  <si>
    <t xml:space="preserve">Območna  </t>
  </si>
  <si>
    <t>Odjavljeni</t>
  </si>
  <si>
    <t>drugi</t>
  </si>
  <si>
    <t>razlogi</t>
  </si>
  <si>
    <t xml:space="preserve">drugi </t>
  </si>
  <si>
    <t>Vsi</t>
  </si>
  <si>
    <t>%</t>
  </si>
  <si>
    <t>ženske</t>
  </si>
  <si>
    <t>15-29 let</t>
  </si>
  <si>
    <t>50 let ali več</t>
  </si>
  <si>
    <t>brezposelni</t>
  </si>
  <si>
    <t>dolgotrajno</t>
  </si>
  <si>
    <t>prve zaposlitve</t>
  </si>
  <si>
    <t>iskalci</t>
  </si>
  <si>
    <t>invalidi</t>
  </si>
  <si>
    <t>Območna</t>
  </si>
  <si>
    <t>15-24 let</t>
  </si>
  <si>
    <t>25-29 let</t>
  </si>
  <si>
    <t>30-39 let</t>
  </si>
  <si>
    <t>40-49 let</t>
  </si>
  <si>
    <t>55-59 let</t>
  </si>
  <si>
    <t>60 let ali več</t>
  </si>
  <si>
    <t>Kohezijska/statistična</t>
  </si>
  <si>
    <t>1+2</t>
  </si>
  <si>
    <t>OŠ ali manj</t>
  </si>
  <si>
    <t xml:space="preserve">3+4 - nižje, </t>
  </si>
  <si>
    <t>5 - srednje tehniško,</t>
  </si>
  <si>
    <t>strokovno, splošno izobr.</t>
  </si>
  <si>
    <t xml:space="preserve">7 - visokošolsko izobr. </t>
  </si>
  <si>
    <t>druge stopnje</t>
  </si>
  <si>
    <t>8 - visokošolsko izobr.</t>
  </si>
  <si>
    <t>6 - visokošolsko izobr.</t>
  </si>
  <si>
    <t>prve stopnje</t>
  </si>
  <si>
    <t>do 2 meseca</t>
  </si>
  <si>
    <t>3 do 5 mesecev</t>
  </si>
  <si>
    <t>6 do 11 mesecev</t>
  </si>
  <si>
    <t>12 do 23 mesecev</t>
  </si>
  <si>
    <t>24 ali več mesecev</t>
  </si>
  <si>
    <t xml:space="preserve">Delež prejemnikov DN v </t>
  </si>
  <si>
    <t>brezposelnosti, v %</t>
  </si>
  <si>
    <t>invalidov</t>
  </si>
  <si>
    <t>Obravnavani</t>
  </si>
  <si>
    <t>komisiji</t>
  </si>
  <si>
    <t>Ocena zaposljivosti (izdane odločbe)</t>
  </si>
  <si>
    <t xml:space="preserve">na  </t>
  </si>
  <si>
    <t>zaposlitveno</t>
  </si>
  <si>
    <t>zaposljivi v</t>
  </si>
  <si>
    <t>podp. dej.</t>
  </si>
  <si>
    <t>zaščitni zap.</t>
  </si>
  <si>
    <t>nezaposljivi</t>
  </si>
  <si>
    <t>vsi</t>
  </si>
  <si>
    <t>zaposlitvi</t>
  </si>
  <si>
    <t>v zaščitni</t>
  </si>
  <si>
    <t>v podporni</t>
  </si>
  <si>
    <t>Zaposleni invalidi</t>
  </si>
  <si>
    <t>Osebno delovno dovoljenje</t>
  </si>
  <si>
    <t>Dovoljenje za zaposlitev</t>
  </si>
  <si>
    <t>Dovoljenje za delo</t>
  </si>
  <si>
    <t>dovoljenja</t>
  </si>
  <si>
    <t>Vrsta delovnega</t>
  </si>
  <si>
    <t>novo delovno dovoljenje</t>
  </si>
  <si>
    <t>brez kontrole trga dela</t>
  </si>
  <si>
    <t>napoteni delavci</t>
  </si>
  <si>
    <t>poslovodni delavci</t>
  </si>
  <si>
    <t>sezonsko delo</t>
  </si>
  <si>
    <t>Izvajanje storitev brez del. dovoljenja</t>
  </si>
  <si>
    <t>Izdana delovna dovoljenja</t>
  </si>
  <si>
    <t>Veljavna delovna dovoljenja</t>
  </si>
  <si>
    <t>Veljavna</t>
  </si>
  <si>
    <t>delovna dovoljenja</t>
  </si>
  <si>
    <t>Država</t>
  </si>
  <si>
    <t>Države z območja nekdanje Jugoslavije</t>
  </si>
  <si>
    <t>Bosna in Hercegovina</t>
  </si>
  <si>
    <t>Hrvaška</t>
  </si>
  <si>
    <t>Srbija</t>
  </si>
  <si>
    <t>Kosovo</t>
  </si>
  <si>
    <t>Druge države</t>
  </si>
  <si>
    <t>Delovno aktivni, skupaj</t>
  </si>
  <si>
    <t>srednje poklicno izobr.</t>
  </si>
  <si>
    <t>Prejemniki,</t>
  </si>
  <si>
    <t>nazaj na kazalo</t>
  </si>
  <si>
    <t>Tabela 1: Delovno aktivno prebivalstvo po področjih dejavnosti, Slovenija</t>
  </si>
  <si>
    <t>Tabela 2:</t>
  </si>
  <si>
    <t>50-54 let</t>
  </si>
  <si>
    <t>Tabela 13: Prejemniki denarnega nadomestila, območne službe</t>
  </si>
  <si>
    <t>Tabela 12sr: Registrirane brezposelne osebe po trajanju brezposelnosti, statistične regije</t>
  </si>
  <si>
    <t>Pregledi za Slovenijo</t>
  </si>
  <si>
    <t>Tabela 1:</t>
  </si>
  <si>
    <t>Delovno aktivno prebivalstvo po področjih dejavnosti</t>
  </si>
  <si>
    <t>Stopnja registirane brezposelnosti</t>
  </si>
  <si>
    <t>Tabela 3:</t>
  </si>
  <si>
    <t>Novoprijavljene brezposelne osebe</t>
  </si>
  <si>
    <t>Tabela 5:</t>
  </si>
  <si>
    <t>Novoprijavljene brezposelne osebe po razlogih prijave</t>
  </si>
  <si>
    <t>Tabela 6:</t>
  </si>
  <si>
    <t>Odjavljene brezposelne osebe</t>
  </si>
  <si>
    <t>Tabela 7:</t>
  </si>
  <si>
    <t>Odjavljene brezposelne osebe po razlogih odjave</t>
  </si>
  <si>
    <t>Tabela 8:</t>
  </si>
  <si>
    <t>Kategorije registriranih brezposelnih oseb</t>
  </si>
  <si>
    <t>Tabela 9:</t>
  </si>
  <si>
    <t>Registrirane brezposelne osebe po starosti</t>
  </si>
  <si>
    <t>Tabela 10:</t>
  </si>
  <si>
    <t>Registrirane brezposelne osebe po ravni izobrazbe</t>
  </si>
  <si>
    <t>Registrirane brezposelne osebe po trajanju brezposelnosti</t>
  </si>
  <si>
    <t>Prejemniki denarnega nadomestila</t>
  </si>
  <si>
    <t>Tabela 4sr:</t>
  </si>
  <si>
    <t>Tabela 12: Registrirane brezposelne osebe po trajanju brezposelnosti, območne službe</t>
  </si>
  <si>
    <t>Tabela 11sr: Registrirane brezposelne osebe po ravni izobrazbe, statistične regije</t>
  </si>
  <si>
    <t>tretje stopnje (mag., dr.)</t>
  </si>
  <si>
    <t>Tabela 11: Registrirane brezposelne osebe po ravni izobrazbe, območne službe</t>
  </si>
  <si>
    <t>Tabela 10sr: Registrirane brezposelne osebe po starosti, statistične regije</t>
  </si>
  <si>
    <t>Tabela 10: Registrirane brezposelne osebe po starosti, območne službe</t>
  </si>
  <si>
    <t>Tabela 9sr: Kategorije registriranih brezposelnih oseb, statistične regije</t>
  </si>
  <si>
    <t>Tabela 9: Kategorije registriranih brezposelnih oseb, območne službe</t>
  </si>
  <si>
    <t>Tabela 8sr: Odjavljene brezposelne osebe po razlogih odjave, statistične regije</t>
  </si>
  <si>
    <t>Tabela 8: Odjavljene brezposelne osebe po razlogih odjave, območne službe</t>
  </si>
  <si>
    <t>Tabela 7: Odjavljene brezposelne osebe, območne službe</t>
  </si>
  <si>
    <t>Tabela 6sr: Novoprijavljene brezposelne osebe po razlogih prijave, statistične regije</t>
  </si>
  <si>
    <t>Tabela 6: Novoprijavljene brezposelne osebe po razlogih prijave, območne službe</t>
  </si>
  <si>
    <t>Tabela 5sr: Novoprijavljene brezposelne osebe, statistične regije</t>
  </si>
  <si>
    <t>Tabela 5: Novoprijavljene brezposelne osebe, območne službe</t>
  </si>
  <si>
    <t>Tabela 4: Registrirane brezposelne osebe, območne službe</t>
  </si>
  <si>
    <t>Razlika</t>
  </si>
  <si>
    <t>Tabela 4sr: Registrirane brezposelne osebe, statistične regije</t>
  </si>
  <si>
    <t>Registrirane brezposelne osebe</t>
  </si>
  <si>
    <t>Tabela 4:</t>
  </si>
  <si>
    <t>Tabela 11:</t>
  </si>
  <si>
    <t>Tabela 12:</t>
  </si>
  <si>
    <t>Tabela 13:</t>
  </si>
  <si>
    <t>Državljanstvo</t>
  </si>
  <si>
    <t>Reg. brezp.</t>
  </si>
  <si>
    <t>3+4+5</t>
  </si>
  <si>
    <t>6+7+8</t>
  </si>
  <si>
    <t>Statistična regija/</t>
  </si>
  <si>
    <t>osebe,</t>
  </si>
  <si>
    <t>stari</t>
  </si>
  <si>
    <t>stari 50</t>
  </si>
  <si>
    <t>OŠ ali</t>
  </si>
  <si>
    <t>srednješol.</t>
  </si>
  <si>
    <t>višje-, visoko-</t>
  </si>
  <si>
    <t>občina</t>
  </si>
  <si>
    <t>let ali več</t>
  </si>
  <si>
    <t>manj</t>
  </si>
  <si>
    <t>izobrazba</t>
  </si>
  <si>
    <t>šol. izobr.</t>
  </si>
  <si>
    <t>Apače</t>
  </si>
  <si>
    <t>Beltinci</t>
  </si>
  <si>
    <t>Cankova</t>
  </si>
  <si>
    <t>Črenšovci</t>
  </si>
  <si>
    <t>Dobrovnik</t>
  </si>
  <si>
    <t>Gornja Radgona</t>
  </si>
  <si>
    <t>Gornji Petrovci</t>
  </si>
  <si>
    <t>Grad</t>
  </si>
  <si>
    <t>Hodoš</t>
  </si>
  <si>
    <t>Kobilje</t>
  </si>
  <si>
    <t>Izvajanje Zakona o zaposlitveni rehabilitaciji in zaposlovanju invalidov</t>
  </si>
  <si>
    <t>Tabela 15:</t>
  </si>
  <si>
    <t>Tabela 18:</t>
  </si>
  <si>
    <t>Tabela 19:</t>
  </si>
  <si>
    <t>Tabela 20:</t>
  </si>
  <si>
    <t>Delovna dovoljenja po vrstah</t>
  </si>
  <si>
    <t>Tabela 21:</t>
  </si>
  <si>
    <t>Tabela 22:</t>
  </si>
  <si>
    <t>Delovna dovoljenja po državljanstvu</t>
  </si>
  <si>
    <t>Delovna dovoljenja po področjih dejavnosti</t>
  </si>
  <si>
    <t>Tabela 23:</t>
  </si>
  <si>
    <t>Državljani EU, ki so se zaposlili v Sloveniji</t>
  </si>
  <si>
    <t>Pregledi za kohezijski in statistične regije ter občine</t>
  </si>
  <si>
    <t>Tabela 24:</t>
  </si>
  <si>
    <t>Tabela 13sr:</t>
  </si>
  <si>
    <t>Tabela 5sr:</t>
  </si>
  <si>
    <t>Tabela 6sr:</t>
  </si>
  <si>
    <t>Tabela 7sr:</t>
  </si>
  <si>
    <t>Tabela 8sr:</t>
  </si>
  <si>
    <t>Tabela 9sr:</t>
  </si>
  <si>
    <t>Tabela 10sr:</t>
  </si>
  <si>
    <t>Tabela 11sr:</t>
  </si>
  <si>
    <t>Tabela 12sr:</t>
  </si>
  <si>
    <t>Število in struktura registrirane brezposelnosti, občine</t>
  </si>
  <si>
    <t>SKUPAJ</t>
  </si>
  <si>
    <t xml:space="preserve">vključeni v </t>
  </si>
  <si>
    <t>Novo</t>
  </si>
  <si>
    <t>CE</t>
  </si>
  <si>
    <t>KP</t>
  </si>
  <si>
    <t>KR</t>
  </si>
  <si>
    <t>LJ</t>
  </si>
  <si>
    <t>MB</t>
  </si>
  <si>
    <t>MS</t>
  </si>
  <si>
    <t>NG</t>
  </si>
  <si>
    <t>NM</t>
  </si>
  <si>
    <t>PT</t>
  </si>
  <si>
    <t>SE</t>
  </si>
  <si>
    <t>TR</t>
  </si>
  <si>
    <t>VE</t>
  </si>
  <si>
    <t>-</t>
  </si>
  <si>
    <t>UKREP/AKTIVNOST/PODAKTIVNOST</t>
  </si>
  <si>
    <t>Območne službe</t>
  </si>
  <si>
    <t>SKUPAJ APZ</t>
  </si>
  <si>
    <t>UKREP 1: USPOSABLJANJE IN IZOBRAŽEVANJE</t>
  </si>
  <si>
    <t>UKREP 3: SPODBUDE ZA ZAPOSLITEV</t>
  </si>
  <si>
    <t>UKREP 4: KREIRANJE NOVIH DELOVNIH MEST</t>
  </si>
  <si>
    <t>4.1.1.1. Javna dela</t>
  </si>
  <si>
    <t>dovoljenje za delo</t>
  </si>
  <si>
    <t>dovoljenje za zaposlitev</t>
  </si>
  <si>
    <t>izvajanje storitev brez del. dov.</t>
  </si>
  <si>
    <t>Delovna dovoljenja po OS sedeža delodajalca</t>
  </si>
  <si>
    <t>Laško</t>
  </si>
  <si>
    <t>Slovenske Konjice</t>
  </si>
  <si>
    <t>Šentjur</t>
  </si>
  <si>
    <t>Šmarje pri Jelšah</t>
  </si>
  <si>
    <t>Žalec</t>
  </si>
  <si>
    <t>Ilirska Bistrica</t>
  </si>
  <si>
    <t>Izola</t>
  </si>
  <si>
    <t>Piran</t>
  </si>
  <si>
    <t>Postojna</t>
  </si>
  <si>
    <t>Sežana</t>
  </si>
  <si>
    <t>Jesenice</t>
  </si>
  <si>
    <t>Radovljica</t>
  </si>
  <si>
    <t>Tržič</t>
  </si>
  <si>
    <t>Cerknica</t>
  </si>
  <si>
    <t>Domžale</t>
  </si>
  <si>
    <t>Grosuplje</t>
  </si>
  <si>
    <t>Kamnik</t>
  </si>
  <si>
    <t>Kočevje</t>
  </si>
  <si>
    <t>Logatec</t>
  </si>
  <si>
    <t>Ribnica</t>
  </si>
  <si>
    <t>Vrhnika</t>
  </si>
  <si>
    <t>Lenart</t>
  </si>
  <si>
    <t>Pesnica</t>
  </si>
  <si>
    <t>Ruše</t>
  </si>
  <si>
    <t>Slovenska Bistrica</t>
  </si>
  <si>
    <t>Lendava</t>
  </si>
  <si>
    <t>Ljutomer</t>
  </si>
  <si>
    <t>Ajdovščina</t>
  </si>
  <si>
    <t>Idrija</t>
  </si>
  <si>
    <t>Tolmin</t>
  </si>
  <si>
    <t>Črnomelj</t>
  </si>
  <si>
    <t>Metlika</t>
  </si>
  <si>
    <t>Ormož</t>
  </si>
  <si>
    <t>Brežice</t>
  </si>
  <si>
    <t>Krško</t>
  </si>
  <si>
    <t>Hrastnik</t>
  </si>
  <si>
    <t>Litija</t>
  </si>
  <si>
    <t>Dravograd</t>
  </si>
  <si>
    <t>Mozirje</t>
  </si>
  <si>
    <t>Radlje ob Dravi</t>
  </si>
  <si>
    <t>Ravne na Koroškem</t>
  </si>
  <si>
    <t>Slovenj Gradec</t>
  </si>
  <si>
    <t>Dolenske toplice</t>
  </si>
  <si>
    <t>Kostel</t>
  </si>
  <si>
    <t>Loški potok</t>
  </si>
  <si>
    <t>Mirna</t>
  </si>
  <si>
    <t>Mirna peč</t>
  </si>
  <si>
    <t>Mokronog-Trebelno</t>
  </si>
  <si>
    <t>Osilnica</t>
  </si>
  <si>
    <t>Semič</t>
  </si>
  <si>
    <t>Sodražica</t>
  </si>
  <si>
    <t>Straža</t>
  </si>
  <si>
    <t>Šentjernej</t>
  </si>
  <si>
    <t>Šentrupert</t>
  </si>
  <si>
    <t>Škocjan</t>
  </si>
  <si>
    <t>Šmarješke toplice</t>
  </si>
  <si>
    <t>Trebne</t>
  </si>
  <si>
    <t>Žužemberk</t>
  </si>
  <si>
    <t>Črna na Koroškem</t>
  </si>
  <si>
    <t>Mežica</t>
  </si>
  <si>
    <t>Mislinja</t>
  </si>
  <si>
    <t>Muta</t>
  </si>
  <si>
    <t>Podvelka</t>
  </si>
  <si>
    <t>Prevalje</t>
  </si>
  <si>
    <t>Ribnica na Pohorju</t>
  </si>
  <si>
    <t>Vuzenica</t>
  </si>
  <si>
    <t>Bloke</t>
  </si>
  <si>
    <t>Loška dolina</t>
  </si>
  <si>
    <t>Pivka</t>
  </si>
  <si>
    <t>Benedikt</t>
  </si>
  <si>
    <t>Cerkvenjak</t>
  </si>
  <si>
    <t>Cirkulane</t>
  </si>
  <si>
    <t>Destrnik</t>
  </si>
  <si>
    <t>Dornava</t>
  </si>
  <si>
    <t>Duplek</t>
  </si>
  <si>
    <t>Gorišnica</t>
  </si>
  <si>
    <t>Hajdina</t>
  </si>
  <si>
    <t>Hoče-Slivnica</t>
  </si>
  <si>
    <t>Juršinci</t>
  </si>
  <si>
    <t>Kidričevo</t>
  </si>
  <si>
    <t>Kungota</t>
  </si>
  <si>
    <t>Lovrenc na Pohorju</t>
  </si>
  <si>
    <t>Majšperk</t>
  </si>
  <si>
    <t>Makole</t>
  </si>
  <si>
    <t>Markovci</t>
  </si>
  <si>
    <t>Miklavž na Dravskem polju</t>
  </si>
  <si>
    <t>Oplotnica</t>
  </si>
  <si>
    <t>Podlehnik</t>
  </si>
  <si>
    <t>Poljčane</t>
  </si>
  <si>
    <t>Rače-Fram</t>
  </si>
  <si>
    <t>Selnica ob Dravi</t>
  </si>
  <si>
    <t>Središče ob Dravi</t>
  </si>
  <si>
    <t>Starše</t>
  </si>
  <si>
    <t>Sveta Ana</t>
  </si>
  <si>
    <t>Sveta Trojica v Slovenskih Goricah</t>
  </si>
  <si>
    <t>Sveti Andraž v Slovenskih Goricah</t>
  </si>
  <si>
    <t>Sveti Jurij v Slovenskih Goricah</t>
  </si>
  <si>
    <t>Sveti tomaž</t>
  </si>
  <si>
    <t>Šentilj</t>
  </si>
  <si>
    <t>Trnovska vas</t>
  </si>
  <si>
    <t>Videm</t>
  </si>
  <si>
    <t>Zavrč</t>
  </si>
  <si>
    <t>Žetale</t>
  </si>
  <si>
    <t>Križevci</t>
  </si>
  <si>
    <t>Kuzma</t>
  </si>
  <si>
    <t>Moravske toplice</t>
  </si>
  <si>
    <t>Odranci</t>
  </si>
  <si>
    <t>Puconci</t>
  </si>
  <si>
    <t>Radenci</t>
  </si>
  <si>
    <t>Razkrižje</t>
  </si>
  <si>
    <t>Rogašovci</t>
  </si>
  <si>
    <t>Sveti Jurijob Ščavnici</t>
  </si>
  <si>
    <t>Šalovci</t>
  </si>
  <si>
    <t>Tišina</t>
  </si>
  <si>
    <t>Turnišče</t>
  </si>
  <si>
    <t>Velika Polana</t>
  </si>
  <si>
    <t>Veržej</t>
  </si>
  <si>
    <t>Bistrica ob Sotli</t>
  </si>
  <si>
    <t>Braslovče</t>
  </si>
  <si>
    <t>Dobje</t>
  </si>
  <si>
    <t>Dobrna</t>
  </si>
  <si>
    <t>Gornji grad</t>
  </si>
  <si>
    <t>Kozje</t>
  </si>
  <si>
    <t>Ljubno</t>
  </si>
  <si>
    <t>Luče</t>
  </si>
  <si>
    <t>Nazarje</t>
  </si>
  <si>
    <t>Podčetrtek</t>
  </si>
  <si>
    <t>Polzela</t>
  </si>
  <si>
    <t>Prebold</t>
  </si>
  <si>
    <t>Radeče</t>
  </si>
  <si>
    <t>Rečica ob Savinji</t>
  </si>
  <si>
    <t>Rogaška Slatina</t>
  </si>
  <si>
    <t>Rogatec</t>
  </si>
  <si>
    <t>Solčava</t>
  </si>
  <si>
    <t>Šmartno ob Paki</t>
  </si>
  <si>
    <t>Šoštanj</t>
  </si>
  <si>
    <t>Štore</t>
  </si>
  <si>
    <t>Tabor</t>
  </si>
  <si>
    <t>Vitanje</t>
  </si>
  <si>
    <t>Vojnik</t>
  </si>
  <si>
    <t>Vransko</t>
  </si>
  <si>
    <t>Zreče</t>
  </si>
  <si>
    <t>Kostanjevica na Krki</t>
  </si>
  <si>
    <t>Zagorje ob Savi</t>
  </si>
  <si>
    <t>Bled</t>
  </si>
  <si>
    <t>Bohinj</t>
  </si>
  <si>
    <t>Cerklje na Gorenjskem</t>
  </si>
  <si>
    <t>Gorenja vas-Poljane</t>
  </si>
  <si>
    <t>Gorje</t>
  </si>
  <si>
    <t>Jezersko</t>
  </si>
  <si>
    <t>Kranjska gora</t>
  </si>
  <si>
    <t>Naklo</t>
  </si>
  <si>
    <t>Preddvor</t>
  </si>
  <si>
    <t>Šenčur</t>
  </si>
  <si>
    <t>Škofja loka</t>
  </si>
  <si>
    <t>Železniki</t>
  </si>
  <si>
    <t>Žiri</t>
  </si>
  <si>
    <t>Žirovnica</t>
  </si>
  <si>
    <t>Bovec</t>
  </si>
  <si>
    <t>Brda</t>
  </si>
  <si>
    <t>Cerkno</t>
  </si>
  <si>
    <t>Kanal</t>
  </si>
  <si>
    <t>Kobarid</t>
  </si>
  <si>
    <t>Miren-Kostanjevica</t>
  </si>
  <si>
    <t>Renče-Vogrsko</t>
  </si>
  <si>
    <t>Šempeter-Vrtojba</t>
  </si>
  <si>
    <t>Vipava</t>
  </si>
  <si>
    <t>Divača</t>
  </si>
  <si>
    <t>Hrpelje-Kozina</t>
  </si>
  <si>
    <t>Komen</t>
  </si>
  <si>
    <t>Borovnica</t>
  </si>
  <si>
    <t>Brezovica</t>
  </si>
  <si>
    <t>Dobrepolje</t>
  </si>
  <si>
    <t>Dobrova-Polhov Gradec</t>
  </si>
  <si>
    <t>Dol pri Ljubljani</t>
  </si>
  <si>
    <t>Horjul</t>
  </si>
  <si>
    <t>Ig</t>
  </si>
  <si>
    <t>Ivančna Gorica</t>
  </si>
  <si>
    <t>Komenda</t>
  </si>
  <si>
    <t>Log-Dragomer</t>
  </si>
  <si>
    <t>Lukovica</t>
  </si>
  <si>
    <t>Medvode</t>
  </si>
  <si>
    <t>Mengeš</t>
  </si>
  <si>
    <t>Moravče</t>
  </si>
  <si>
    <t>Škofljica</t>
  </si>
  <si>
    <t>Šmartno pri Litiji</t>
  </si>
  <si>
    <t>Trzin</t>
  </si>
  <si>
    <t>Velike Lašče</t>
  </si>
  <si>
    <t>Vodice</t>
  </si>
  <si>
    <t>Države EU</t>
  </si>
  <si>
    <t>Ostale države</t>
  </si>
  <si>
    <t>Ni podatka o dejavnosti</t>
  </si>
  <si>
    <t>strok., splošno izobr.</t>
  </si>
  <si>
    <t>tretje st. (mag., dr.)</t>
  </si>
  <si>
    <t>Ostalo</t>
  </si>
  <si>
    <t>Posavska</t>
  </si>
  <si>
    <t>Primorsko-notranjska</t>
  </si>
  <si>
    <t>Ankaran</t>
  </si>
  <si>
    <t>1.2.1.1. Programi formalnega izobraževanja</t>
  </si>
  <si>
    <t>Prosta delovna mesta</t>
  </si>
  <si>
    <t>Tabela 3: Prosta delovna mesta, območne službe</t>
  </si>
  <si>
    <t xml:space="preserve">Podatki se nanašajo na zakon o zaposlovanju in delu tujcev (ZZDT-1) in ne vključujejo podatkov o enotnih dovoljenjih </t>
  </si>
  <si>
    <t>za prebivanje in delo po zakonu o zaposlovanju, samozaposlovanju in delu tujcev (ZZSDT).</t>
  </si>
  <si>
    <t>Tabela 17:</t>
  </si>
  <si>
    <t>Tabela 24: Število in struktura registrirane brezposelnosti, občine</t>
  </si>
  <si>
    <t>Tabela 23: Državljani EU, EGP in Švicarske konfederacije, ki so se zaposlili v Sloveniji</t>
  </si>
  <si>
    <t>Tabela 22: Delovna dovoljenja po OS sedeža delodajalca</t>
  </si>
  <si>
    <t>Tabela 21: Delovna dovoljenja po področjih dejavnosti</t>
  </si>
  <si>
    <t>Tabela 20: Delovna dovoljenja po državljanstvu</t>
  </si>
  <si>
    <t>Tabela 19: Delovna dovoljenja po vrstah delovnega dovoljenja</t>
  </si>
  <si>
    <t>U Dejavnost eksteritorialnih org. in teles</t>
  </si>
  <si>
    <t>Število oseb</t>
  </si>
  <si>
    <t>Povprečje</t>
  </si>
  <si>
    <t>Predhodni mesec</t>
  </si>
  <si>
    <t>BO</t>
  </si>
  <si>
    <t>Kumulativa</t>
  </si>
  <si>
    <t>Mesec</t>
  </si>
  <si>
    <t>Mesec -1</t>
  </si>
  <si>
    <t>Mesec -2</t>
  </si>
  <si>
    <t>Leto</t>
  </si>
  <si>
    <t>Leto -1</t>
  </si>
  <si>
    <t>SURS, Prejemniki DN (-1 mesec)</t>
  </si>
  <si>
    <t>Avstrija</t>
  </si>
  <si>
    <t>Belgija</t>
  </si>
  <si>
    <t>Bolgarija</t>
  </si>
  <si>
    <t>Češka republika</t>
  </si>
  <si>
    <t>Estonija</t>
  </si>
  <si>
    <t>Finska</t>
  </si>
  <si>
    <t>Francija</t>
  </si>
  <si>
    <t>Grčija</t>
  </si>
  <si>
    <t>Irska</t>
  </si>
  <si>
    <t>Italija</t>
  </si>
  <si>
    <t>Latvija</t>
  </si>
  <si>
    <t>Litva</t>
  </si>
  <si>
    <t>Madžarska</t>
  </si>
  <si>
    <t>Nemčija</t>
  </si>
  <si>
    <t>Nizozemska</t>
  </si>
  <si>
    <t>Poljska</t>
  </si>
  <si>
    <t>Portugalska</t>
  </si>
  <si>
    <t>Romunija</t>
  </si>
  <si>
    <t>Slovaška</t>
  </si>
  <si>
    <t>Španija</t>
  </si>
  <si>
    <t>Švedska</t>
  </si>
  <si>
    <t>1.1.1.4. Lokalni programi neformalnega izobraževanja in usposabljanja</t>
  </si>
  <si>
    <t>Tabela 2: Stopnja registrirane brezposelnosti, območne službe</t>
  </si>
  <si>
    <t>Vir podatkov o delovno aktivnem prebivalstvu je Statistični urad RS (SURS).</t>
  </si>
  <si>
    <t xml:space="preserve">Izračun stopnje registrirane brezposelnosti po območnih službah pripravlja Zavod RS za zaposlovanje. </t>
  </si>
  <si>
    <t>Tabela 16:</t>
  </si>
  <si>
    <t>Severna Makedonija</t>
  </si>
  <si>
    <t>Tabela 13sr: Prejemniki denarnega nadomestila, statistične regije</t>
  </si>
  <si>
    <t>Bilateralni sporazum o zaposlovanju (BIH, Srbija)</t>
  </si>
  <si>
    <t>Bilateralni sporazum o zap. (BIH, Srbija)</t>
  </si>
  <si>
    <t>presežni delavec,</t>
  </si>
  <si>
    <t>1.1.4.6. UDM za osebe na področju mednarodne zaščite in tujce</t>
  </si>
  <si>
    <t>Malta</t>
  </si>
  <si>
    <t>Danska</t>
  </si>
  <si>
    <t xml:space="preserve">Število brezposelniI </t>
  </si>
  <si>
    <t>reIabilitacijski</t>
  </si>
  <si>
    <t>reIabilitacijo</t>
  </si>
  <si>
    <t>Ciper</t>
  </si>
  <si>
    <t>3.1.2.4. Hitrejši vstop mladih na trg dela</t>
  </si>
  <si>
    <t>Tabela 14: Izvajanje Zakona o zaposlitveni rehabilitaciji in zaposlovanju invalidov, območne službe</t>
  </si>
  <si>
    <t>Afganistan</t>
  </si>
  <si>
    <t>Ø 2022</t>
  </si>
  <si>
    <t>1.1.2.4. Projektno učenje mlajših odraslih (PUM-O+)</t>
  </si>
  <si>
    <t>1.1.2.2. Vključitev oseb v podporne in razvojne programe</t>
  </si>
  <si>
    <t>1.1.5.4. Delovni preizkus</t>
  </si>
  <si>
    <t>I-XII 23</t>
  </si>
  <si>
    <t>XII 23</t>
  </si>
  <si>
    <t>Ø 2023</t>
  </si>
  <si>
    <t>Švica</t>
  </si>
  <si>
    <t>Nepal</t>
  </si>
  <si>
    <t>1.1.1.1. Neformalno izobraževanje in usposabljanje (NIU+)</t>
  </si>
  <si>
    <t>1.1.4.1. Usposabljanje na delovnem mestu (UDM+)</t>
  </si>
  <si>
    <t>1.1.4.2. UDM Usposabljamo lokalno</t>
  </si>
  <si>
    <t>3.1.1.9. Spodbujanje zaposlovanja – Zaposli.me+</t>
  </si>
  <si>
    <t>Južna Afrika</t>
  </si>
  <si>
    <t>Črna gora</t>
  </si>
  <si>
    <t>Indonezija</t>
  </si>
  <si>
    <t>Tabela 7sr: Odjavljene brezposelne osebe, statistične regije</t>
  </si>
  <si>
    <t>I-XII 24</t>
  </si>
  <si>
    <t>4.2.1.1. Učne delavnice+</t>
  </si>
  <si>
    <t>XII 24</t>
  </si>
  <si>
    <t>Ø 2024</t>
  </si>
  <si>
    <t>D Oskrba z el. energijo, plinom, paro in hladnim zrakom</t>
  </si>
  <si>
    <t>G Trgovina</t>
  </si>
  <si>
    <t>H Prevoz in skladiščenje</t>
  </si>
  <si>
    <t>I Nastanitvene in gostinske dejavnosti</t>
  </si>
  <si>
    <t>J Založništvo, radiodifuzija ter produkcija in distribucija vsebin</t>
  </si>
  <si>
    <t>K Dej. v zvezi s telekomunikacijskimi, rač. programiranjem, svetovanjem, rač. Infrastrukturo in drugimi inf. storitvami</t>
  </si>
  <si>
    <t>L Finančne in zavarovalniške dej.</t>
  </si>
  <si>
    <t>M Poslovanje z nepremičninami</t>
  </si>
  <si>
    <t>N Strokovne, znanstvene in tehnične dej.</t>
  </si>
  <si>
    <t>O Druge raznovrstne poslovne dej.</t>
  </si>
  <si>
    <t>P Dej. javne uprave in obrambe; dej. obv. soc. varnost</t>
  </si>
  <si>
    <t>Q Izobraževanje</t>
  </si>
  <si>
    <t>R Zdravstvo in socialno varstvo</t>
  </si>
  <si>
    <t>S Kulturne, športne in rekreac. dej.</t>
  </si>
  <si>
    <t>T Druge dejavnosti</t>
  </si>
  <si>
    <t>U Dej.gospod.z zap.hišnim osebjem ter proizv. za lastno rabo</t>
  </si>
  <si>
    <t>V Dej. eksteritorialnih organizacij in teles</t>
  </si>
  <si>
    <t>Izdana</t>
  </si>
  <si>
    <t xml:space="preserve">S 1. januarjem 2025 je začela veljati nova različica Standardne klasifikacije dejavnosti, imenovana SKD 2025, ki je zamenjala SKD 2008. </t>
  </si>
  <si>
    <t>ZRSZ od leta 2025 naprej podatke prikazuje po SKD 2025, za pretekla obdobja pa po SKD 2008, zato podatki od leta 2025 naprej niso primerljivi s podatki iz prejšnjih let.</t>
  </si>
  <si>
    <t>Islandija</t>
  </si>
  <si>
    <t>Norveška</t>
  </si>
  <si>
    <t>Luksemburg</t>
  </si>
  <si>
    <t>1.1.1.2. Nacionalne poklicne kvalifikacije</t>
  </si>
  <si>
    <t>3.1.1.1. Trajno zaposlovanje mladih 2025</t>
  </si>
  <si>
    <t>IV 25</t>
  </si>
  <si>
    <t>1.1.2.5. Praktični programi za spodbujanje zaposlovanja</t>
  </si>
  <si>
    <t>VII</t>
  </si>
  <si>
    <t>VI</t>
  </si>
  <si>
    <t>V 25</t>
  </si>
  <si>
    <t>VI 25</t>
  </si>
  <si>
    <t>Albanija</t>
  </si>
  <si>
    <t>Čile</t>
  </si>
  <si>
    <t>Filipini</t>
  </si>
  <si>
    <t>4.2.1.2. Spodbujanje zaposlovanja oseb iz programa Učne delavnice+</t>
  </si>
  <si>
    <t>Število novosklenjenih pogodb z osebo, avgust 2025</t>
  </si>
  <si>
    <t>Število novosklenjenih pogodb z osebo, januar-avgust 2025</t>
  </si>
  <si>
    <t>Število aktivnih pogodb z osebo, avgust 2025</t>
  </si>
  <si>
    <t>Število aktivnih pogodb z osebo konec avgusta 2025</t>
  </si>
  <si>
    <t>VII 25</t>
  </si>
  <si>
    <t>VIII</t>
  </si>
  <si>
    <t>Ø I-VI 2024</t>
  </si>
  <si>
    <t>VI 24</t>
  </si>
  <si>
    <t>Ø I-VI 2025</t>
  </si>
  <si>
    <t>Tabela 15: Število novosklenjenih pogodb z osebo, avgust 2025, območne službe</t>
  </si>
  <si>
    <t>Tabela 16: Število novosklenjenih pogodb z osebo, januar-avgust 2025, območne službe</t>
  </si>
  <si>
    <t>Tabela 17: Število aktivnih pogodb z osebo, avgust 2025, območne službe</t>
  </si>
  <si>
    <t>Tabela 18: Število aktivnih pogodb z osebo konec avgusta 2025, območne službe</t>
  </si>
  <si>
    <t>I-VIII 23</t>
  </si>
  <si>
    <t>I-VIII 24</t>
  </si>
  <si>
    <t>I-VIII 25</t>
  </si>
  <si>
    <t>Avgust 2025</t>
  </si>
  <si>
    <t>Japonska</t>
  </si>
  <si>
    <t>VIII 25</t>
  </si>
  <si>
    <t>VIII 24</t>
  </si>
  <si>
    <t>Tabela 14:</t>
  </si>
  <si>
    <t>Tabela 19a:</t>
  </si>
  <si>
    <t>Izdana soglasja po vrstah soglasja</t>
  </si>
  <si>
    <t>Tabela 20a:</t>
  </si>
  <si>
    <t>Izdana soglasja po državljanstvu</t>
  </si>
  <si>
    <t>Tabela 21a:</t>
  </si>
  <si>
    <t>Izdana soglasja po področjih dejavnosti</t>
  </si>
  <si>
    <t>Tabela 19a: Izdana soglasja k ED po vrstah soglasja</t>
  </si>
  <si>
    <t>Izdana soglasja</t>
  </si>
  <si>
    <t>Vrsta soglasja k</t>
  </si>
  <si>
    <t>enotnemu dovoljenju</t>
  </si>
  <si>
    <t>1. Soglasje za zaposlitev, samozaposlitev ali delo (osebno delovno dovoljenje)</t>
  </si>
  <si>
    <t>3. Soglasje za zaposlitev</t>
  </si>
  <si>
    <t>4. Soglasje k podaljšanju ED za namen zaposlitve</t>
  </si>
  <si>
    <t>5. Soglasje k pisni odobritvi na podlagi zaposlitve</t>
  </si>
  <si>
    <t>6. Soglasje k modri karti</t>
  </si>
  <si>
    <t>7. Soglasje za napotene delavce</t>
  </si>
  <si>
    <t>8. Soglasje za usposabljanje ali izpopolnjevanje</t>
  </si>
  <si>
    <t>9. Soglasje za individualne storitve</t>
  </si>
  <si>
    <t>10. Soglasje za zastopnika</t>
  </si>
  <si>
    <t>11. Soglasje za sezonsko delo</t>
  </si>
  <si>
    <t>Podatki se nanašajo na Zakon o zaposlovanju, samozaposlovanju in delu tujcev (ZZSDT, UL RS, 47/2015)</t>
  </si>
  <si>
    <t>z dne 1. 9. 2015, ki temelji na evropski direktivi.</t>
  </si>
  <si>
    <t>Tabela 20a: Izdana soglasja k ED po državljanstvu</t>
  </si>
  <si>
    <t>KOSOVO</t>
  </si>
  <si>
    <t>SEVERNA MAKEDONIJA</t>
  </si>
  <si>
    <t>INDIJA</t>
  </si>
  <si>
    <t>NEPAL</t>
  </si>
  <si>
    <t>FILIPINI</t>
  </si>
  <si>
    <t>SRBIJA</t>
  </si>
  <si>
    <t>BOSNA IN HERCEGOVINA</t>
  </si>
  <si>
    <t>TURČIJA</t>
  </si>
  <si>
    <t>BANGLADEŠ</t>
  </si>
  <si>
    <t>KITAJSKA</t>
  </si>
  <si>
    <t>RUSKA FEDERACIJA</t>
  </si>
  <si>
    <t>EGIPT</t>
  </si>
  <si>
    <t>Tabela 21a: Izdana soglasja k ED po področjih dejavnosti</t>
  </si>
  <si>
    <t>I-VIII 2025</t>
  </si>
  <si>
    <t>VIII 2025</t>
  </si>
  <si>
    <t>I-VIII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</si>
</sst>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@"/>
    <numFmt numFmtId="165" formatCode="0.0"/>
    <numFmt numFmtId="166" formatCode="#,##0.0"/>
  </numFmts>
  <fonts count="28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8"/>
      <name val="Arial"/>
      <family val="2"/>
      <charset val="238"/>
    </font>
    <font>
      <b/>
      <u/>
      <sz val="8"/>
      <color indexed="8"/>
      <name val="Arial"/>
      <family val="2"/>
      <charset val="238"/>
    </font>
    <font>
      <sz val="11"/>
      <name val="Arial"/>
      <family val="2"/>
      <charset val="238"/>
    </font>
    <font>
      <u/>
      <sz val="10"/>
      <color theme="10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b/>
      <sz val="10"/>
      <name val="Arial"/>
      <family val="2"/>
      <charset val="238"/>
    </font>
    <font>
      <b/>
      <sz val="8"/>
      <color theme="9"/>
      <name val="Arial"/>
      <family val="2"/>
      <charset val="238"/>
    </font>
    <font>
      <b/>
      <u/>
      <sz val="8"/>
      <name val="Arial"/>
      <family val="2"/>
      <charset val="238"/>
    </font>
    <font>
      <u/>
      <sz val="8"/>
      <color theme="10"/>
      <name val="Arial"/>
      <family val="2"/>
      <charset val="238"/>
    </font>
    <font>
      <sz val="11"/>
      <name val="Arial CE"/>
      <charset val="238"/>
    </font>
    <font>
      <b/>
      <sz val="12"/>
      <color theme="1"/>
      <name val="Arial"/>
      <family val="2"/>
      <charset val="238"/>
    </font>
    <font>
      <b/>
      <sz val="10"/>
      <name val="Arial CE"/>
      <charset val="238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u/>
      <sz val="10"/>
      <color rgb="FF0000FF"/>
      <name val="Arial CE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</fills>
  <borders count="44">
    <border>
      <left/>
      <right/>
      <top/>
      <bottom/>
      <diagonal/>
    </border>
    <border>
      <left style="thin">
        <color rgb="FF797777"/>
      </left>
      <right/>
      <top/>
      <bottom/>
      <diagonal/>
    </border>
    <border>
      <left/>
      <right style="thin">
        <color rgb="FF797777"/>
      </right>
      <top/>
      <bottom/>
      <diagonal/>
    </border>
    <border>
      <left style="thin">
        <color rgb="FF797777"/>
      </left>
      <right/>
      <top style="thin">
        <color rgb="FF339E35"/>
      </top>
      <bottom/>
      <diagonal/>
    </border>
    <border>
      <left style="thin">
        <color rgb="FF797777"/>
      </left>
      <right/>
      <top/>
      <bottom style="thin">
        <color rgb="FF339E35"/>
      </bottom>
      <diagonal/>
    </border>
    <border>
      <left/>
      <right/>
      <top/>
      <bottom style="thin">
        <color rgb="FF339E35"/>
      </bottom>
      <diagonal/>
    </border>
    <border>
      <left/>
      <right style="thin">
        <color rgb="FF797777"/>
      </right>
      <top/>
      <bottom style="thin">
        <color rgb="FF339E35"/>
      </bottom>
      <diagonal/>
    </border>
    <border>
      <left/>
      <right/>
      <top style="thin">
        <color rgb="FF339E35"/>
      </top>
      <bottom/>
      <diagonal/>
    </border>
    <border>
      <left/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 style="thin">
        <color rgb="FF339E35"/>
      </top>
      <bottom/>
      <diagonal/>
    </border>
    <border>
      <left style="thin">
        <color rgb="FF797777"/>
      </left>
      <right style="thin">
        <color rgb="FF797777"/>
      </right>
      <top/>
      <bottom/>
      <diagonal/>
    </border>
    <border>
      <left style="thin">
        <color rgb="FF797777"/>
      </left>
      <right style="thin">
        <color rgb="FF797777"/>
      </right>
      <top/>
      <bottom style="thin">
        <color rgb="FF339E35"/>
      </bottom>
      <diagonal/>
    </border>
    <border>
      <left/>
      <right style="thin">
        <color theme="0" tint="-0.499984740745262"/>
      </right>
      <top style="thin">
        <color rgb="FF339E35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rgb="FF339E35"/>
      </bottom>
      <diagonal/>
    </border>
    <border>
      <left/>
      <right style="thin">
        <color indexed="64"/>
      </right>
      <top style="thin">
        <color rgb="FF339E35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339E35"/>
      </bottom>
      <diagonal/>
    </border>
    <border>
      <left style="thin">
        <color theme="0" tint="-0.499984740745262"/>
      </left>
      <right/>
      <top style="thin">
        <color rgb="FF339E35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thin">
        <color rgb="FF339E35"/>
      </bottom>
      <diagonal/>
    </border>
    <border>
      <left style="thin">
        <color theme="1" tint="0.34998626667073579"/>
      </left>
      <right/>
      <top style="thin">
        <color rgb="FF339E35"/>
      </top>
      <bottom/>
      <diagonal/>
    </border>
    <border>
      <left style="thin">
        <color theme="1" tint="0.34998626667073579"/>
      </left>
      <right/>
      <top/>
      <bottom/>
      <diagonal/>
    </border>
    <border>
      <left style="thin">
        <color theme="1" tint="0.34998626667073579"/>
      </left>
      <right/>
      <top/>
      <bottom style="thin">
        <color rgb="FF339E35"/>
      </bottom>
      <diagonal/>
    </border>
    <border>
      <left/>
      <right style="thin">
        <color theme="1" tint="0.34998626667073579"/>
      </right>
      <top/>
      <bottom style="thin">
        <color rgb="FF339E35"/>
      </bottom>
      <diagonal/>
    </border>
    <border>
      <left/>
      <right style="thin">
        <color theme="1" tint="0.34998626667073579"/>
      </right>
      <top/>
      <bottom/>
      <diagonal/>
    </border>
    <border>
      <left/>
      <right style="thin">
        <color theme="1" tint="0.34998626667073579"/>
      </right>
      <top style="thin">
        <color rgb="FF339E35"/>
      </top>
      <bottom/>
      <diagonal/>
    </border>
    <border>
      <left style="thin">
        <color rgb="FF797777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rgb="FF797777"/>
      </right>
      <top/>
      <bottom style="thin">
        <color theme="4"/>
      </bottom>
      <diagonal/>
    </border>
    <border>
      <left/>
      <right style="thin">
        <color theme="0" tint="-0.499984740745262"/>
      </right>
      <top/>
      <bottom style="thin">
        <color theme="4"/>
      </bottom>
      <diagonal/>
    </border>
    <border>
      <left style="thin">
        <color rgb="FF797777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rgb="FF797777"/>
      </left>
      <right style="thin">
        <color rgb="FF797777"/>
      </right>
      <top/>
      <bottom style="thin">
        <color theme="4"/>
      </bottom>
      <diagonal/>
    </border>
    <border>
      <left style="thin">
        <color rgb="FF797777"/>
      </left>
      <right style="thin">
        <color rgb="FF797777"/>
      </right>
      <top style="thin">
        <color rgb="FF797777"/>
      </top>
      <bottom/>
      <diagonal/>
    </border>
    <border>
      <left/>
      <right/>
      <top style="thin">
        <color rgb="FF339E35"/>
      </top>
      <bottom style="thin">
        <color rgb="FF339E35"/>
      </bottom>
      <diagonal/>
    </border>
    <border>
      <left/>
      <right style="thin">
        <color rgb="FF797777"/>
      </right>
      <top style="thin">
        <color rgb="FF339E35"/>
      </top>
      <bottom style="thin">
        <color rgb="FF339E35"/>
      </bottom>
      <diagonal/>
    </border>
    <border>
      <left style="thin">
        <color rgb="FF797777"/>
      </left>
      <right/>
      <top style="thin">
        <color rgb="FF339E35"/>
      </top>
      <bottom style="thin">
        <color rgb="FF797777"/>
      </bottom>
      <diagonal/>
    </border>
    <border>
      <left/>
      <right/>
      <top style="thin">
        <color rgb="FF339E35"/>
      </top>
      <bottom style="thin">
        <color rgb="FF797777"/>
      </bottom>
      <diagonal/>
    </border>
    <border>
      <left/>
      <right style="thin">
        <color theme="5" tint="0.499984740745262"/>
      </right>
      <top/>
      <bottom/>
      <diagonal/>
    </border>
    <border>
      <left style="thin">
        <color rgb="FF797777"/>
      </left>
      <right/>
      <top style="thin">
        <color rgb="FF339E35"/>
      </top>
      <bottom style="thin">
        <color rgb="FF339E35"/>
      </bottom>
      <diagonal/>
    </border>
    <border>
      <left/>
      <right/>
      <top style="thin">
        <color rgb="FF00B050"/>
      </top>
      <bottom/>
      <diagonal/>
    </border>
    <border>
      <left style="thin">
        <color rgb="FF797777"/>
      </left>
      <right/>
      <top/>
      <bottom style="thin">
        <color rgb="FF797777"/>
      </bottom>
      <diagonal/>
    </border>
    <border>
      <left/>
      <right/>
      <top style="thin">
        <color rgb="FF797777"/>
      </top>
      <bottom/>
      <diagonal/>
    </border>
  </borders>
  <cellStyleXfs count="5">
    <xf numFmtId="0" fontId="0" fillId="0" borderId="0"/>
    <xf numFmtId="0" fontId="5" fillId="0" borderId="0"/>
    <xf numFmtId="0" fontId="13" fillId="0" borderId="0" applyNumberFormat="0" applyFill="0" applyBorder="0" applyAlignment="0" applyProtection="0"/>
    <xf numFmtId="0" fontId="2" fillId="0" borderId="0"/>
    <xf numFmtId="0" fontId="20" fillId="0" borderId="0"/>
  </cellStyleXfs>
  <cellXfs count="408">
    <xf numFmtId="0" fontId="0" fillId="0" borderId="0" xfId="0"/>
    <xf numFmtId="0" fontId="6" fillId="0" borderId="0" xfId="1" applyFont="1"/>
    <xf numFmtId="0" fontId="6" fillId="0" borderId="0" xfId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>
      <alignment horizontal="right" vertical="center"/>
    </xf>
    <xf numFmtId="0" fontId="4" fillId="0" borderId="0" xfId="0" applyFont="1"/>
    <xf numFmtId="3" fontId="4" fillId="0" borderId="0" xfId="0" applyNumberFormat="1" applyFont="1"/>
    <xf numFmtId="165" fontId="4" fillId="0" borderId="0" xfId="0" applyNumberFormat="1" applyFont="1"/>
    <xf numFmtId="0" fontId="8" fillId="0" borderId="0" xfId="1" quotePrefix="1" applyFont="1" applyBorder="1" applyAlignment="1" applyProtection="1">
      <alignment horizontal="left"/>
      <protection locked="0"/>
    </xf>
    <xf numFmtId="0" fontId="4" fillId="0" borderId="0" xfId="0" applyFont="1" applyBorder="1"/>
    <xf numFmtId="0" fontId="6" fillId="0" borderId="0" xfId="1" applyFont="1" applyBorder="1" applyAlignment="1">
      <alignment horizontal="left" vertical="center"/>
    </xf>
    <xf numFmtId="3" fontId="7" fillId="0" borderId="1" xfId="1" applyNumberFormat="1" applyFont="1" applyFill="1" applyBorder="1" applyAlignment="1">
      <alignment horizontal="right" vertical="center"/>
    </xf>
    <xf numFmtId="3" fontId="7" fillId="0" borderId="0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 vertical="center"/>
    </xf>
    <xf numFmtId="3" fontId="6" fillId="0" borderId="1" xfId="1" quotePrefix="1" applyNumberFormat="1" applyFont="1" applyFill="1" applyBorder="1" applyAlignment="1">
      <alignment horizontal="right" vertical="center"/>
    </xf>
    <xf numFmtId="3" fontId="6" fillId="0" borderId="0" xfId="1" quotePrefix="1" applyNumberFormat="1" applyFont="1" applyFill="1" applyBorder="1" applyAlignment="1">
      <alignment horizontal="right" vertical="center"/>
    </xf>
    <xf numFmtId="3" fontId="6" fillId="0" borderId="0" xfId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3" fontId="6" fillId="0" borderId="3" xfId="1" quotePrefix="1" applyNumberFormat="1" applyFont="1" applyFill="1" applyBorder="1" applyAlignment="1">
      <alignment horizontal="right" vertical="center"/>
    </xf>
    <xf numFmtId="3" fontId="6" fillId="0" borderId="7" xfId="1" quotePrefix="1" applyNumberFormat="1" applyFont="1" applyFill="1" applyBorder="1" applyAlignment="1">
      <alignment horizontal="right" vertical="center"/>
    </xf>
    <xf numFmtId="3" fontId="6" fillId="0" borderId="7" xfId="1" applyNumberFormat="1" applyFont="1" applyFill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left" vertical="center" wrapText="1"/>
    </xf>
    <xf numFmtId="3" fontId="7" fillId="0" borderId="4" xfId="1" applyNumberFormat="1" applyFont="1" applyFill="1" applyBorder="1" applyAlignment="1">
      <alignment horizontal="right" vertical="center"/>
    </xf>
    <xf numFmtId="3" fontId="7" fillId="0" borderId="5" xfId="1" applyNumberFormat="1" applyFont="1" applyFill="1" applyBorder="1" applyAlignment="1">
      <alignment horizontal="right" vertical="center"/>
    </xf>
    <xf numFmtId="3" fontId="7" fillId="0" borderId="6" xfId="1" applyNumberFormat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vertical="center"/>
    </xf>
    <xf numFmtId="0" fontId="6" fillId="0" borderId="8" xfId="1" applyFont="1" applyFill="1" applyBorder="1" applyAlignment="1">
      <alignment vertical="center"/>
    </xf>
    <xf numFmtId="3" fontId="6" fillId="0" borderId="2" xfId="1" quotePrefix="1" applyNumberFormat="1" applyFont="1" applyFill="1" applyBorder="1" applyAlignment="1">
      <alignment horizontal="right" vertical="center"/>
    </xf>
    <xf numFmtId="0" fontId="6" fillId="0" borderId="10" xfId="1" applyFont="1" applyFill="1" applyBorder="1" applyAlignment="1">
      <alignment horizontal="center" vertical="center"/>
    </xf>
    <xf numFmtId="3" fontId="7" fillId="0" borderId="10" xfId="1" applyNumberFormat="1" applyFont="1" applyFill="1" applyBorder="1" applyAlignment="1">
      <alignment horizontal="right" vertical="center"/>
    </xf>
    <xf numFmtId="3" fontId="7" fillId="0" borderId="11" xfId="1" applyNumberFormat="1" applyFont="1" applyFill="1" applyBorder="1" applyAlignment="1">
      <alignment horizontal="right" vertical="center"/>
    </xf>
    <xf numFmtId="0" fontId="6" fillId="0" borderId="7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/>
    </xf>
    <xf numFmtId="0" fontId="6" fillId="0" borderId="13" xfId="1" applyFont="1" applyFill="1" applyBorder="1" applyAlignment="1">
      <alignment horizontal="center" vertical="center"/>
    </xf>
    <xf numFmtId="3" fontId="6" fillId="0" borderId="12" xfId="1" quotePrefix="1" applyNumberFormat="1" applyFont="1" applyFill="1" applyBorder="1" applyAlignment="1">
      <alignment horizontal="right" vertical="center"/>
    </xf>
    <xf numFmtId="3" fontId="6" fillId="0" borderId="13" xfId="1" quotePrefix="1" applyNumberFormat="1" applyFont="1" applyFill="1" applyBorder="1" applyAlignment="1">
      <alignment horizontal="right" vertical="center"/>
    </xf>
    <xf numFmtId="3" fontId="7" fillId="0" borderId="13" xfId="1" applyNumberFormat="1" applyFont="1" applyFill="1" applyBorder="1" applyAlignment="1">
      <alignment horizontal="right" vertical="center"/>
    </xf>
    <xf numFmtId="3" fontId="7" fillId="0" borderId="14" xfId="1" applyNumberFormat="1" applyFont="1" applyFill="1" applyBorder="1" applyAlignment="1">
      <alignment horizontal="right" vertical="center"/>
    </xf>
    <xf numFmtId="0" fontId="9" fillId="0" borderId="0" xfId="0" applyFont="1"/>
    <xf numFmtId="164" fontId="7" fillId="0" borderId="0" xfId="1" applyNumberFormat="1" applyFont="1" applyFill="1" applyBorder="1" applyAlignment="1">
      <alignment horizontal="left" vertical="center" wrapText="1" indent="1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/>
    </xf>
    <xf numFmtId="165" fontId="7" fillId="0" borderId="5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8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8" xfId="1" applyFont="1" applyBorder="1" applyAlignment="1">
      <alignment vertical="center" wrapText="1"/>
    </xf>
    <xf numFmtId="0" fontId="6" fillId="0" borderId="2" xfId="1" applyFont="1" applyBorder="1" applyAlignment="1">
      <alignment vertical="center" wrapText="1"/>
    </xf>
    <xf numFmtId="3" fontId="6" fillId="0" borderId="21" xfId="1" quotePrefix="1" applyNumberFormat="1" applyFont="1" applyFill="1" applyBorder="1" applyAlignment="1">
      <alignment horizontal="right" vertical="center"/>
    </xf>
    <xf numFmtId="3" fontId="6" fillId="0" borderId="22" xfId="1" quotePrefix="1" applyNumberFormat="1" applyFont="1" applyFill="1" applyBorder="1" applyAlignment="1">
      <alignment horizontal="right" vertical="center"/>
    </xf>
    <xf numFmtId="3" fontId="7" fillId="0" borderId="22" xfId="1" applyNumberFormat="1" applyFont="1" applyFill="1" applyBorder="1" applyAlignment="1">
      <alignment horizontal="right" vertical="center"/>
    </xf>
    <xf numFmtId="3" fontId="7" fillId="0" borderId="23" xfId="1" applyNumberFormat="1" applyFont="1" applyFill="1" applyBorder="1" applyAlignment="1">
      <alignment horizontal="right" vertical="center"/>
    </xf>
    <xf numFmtId="3" fontId="6" fillId="0" borderId="9" xfId="1" quotePrefix="1" applyNumberFormat="1" applyFont="1" applyFill="1" applyBorder="1" applyAlignment="1">
      <alignment horizontal="right" vertical="center"/>
    </xf>
    <xf numFmtId="3" fontId="4" fillId="0" borderId="0" xfId="0" applyNumberFormat="1" applyFont="1" applyBorder="1"/>
    <xf numFmtId="3" fontId="6" fillId="0" borderId="10" xfId="1" quotePrefix="1" applyNumberFormat="1" applyFont="1" applyFill="1" applyBorder="1" applyAlignment="1">
      <alignment horizontal="right" vertical="center"/>
    </xf>
    <xf numFmtId="3" fontId="6" fillId="0" borderId="26" xfId="1" quotePrefix="1" applyNumberFormat="1" applyFont="1" applyFill="1" applyBorder="1" applyAlignment="1">
      <alignment horizontal="right" vertical="center"/>
    </xf>
    <xf numFmtId="3" fontId="6" fillId="0" borderId="25" xfId="1" quotePrefix="1" applyNumberFormat="1" applyFont="1" applyFill="1" applyBorder="1" applyAlignment="1">
      <alignment horizontal="right" vertical="center"/>
    </xf>
    <xf numFmtId="3" fontId="7" fillId="0" borderId="25" xfId="1" applyNumberFormat="1" applyFont="1" applyFill="1" applyBorder="1" applyAlignment="1">
      <alignment horizontal="right" vertical="center"/>
    </xf>
    <xf numFmtId="3" fontId="7" fillId="0" borderId="24" xfId="1" applyNumberFormat="1" applyFont="1" applyFill="1" applyBorder="1" applyAlignment="1">
      <alignment horizontal="right" vertical="center"/>
    </xf>
    <xf numFmtId="0" fontId="6" fillId="0" borderId="0" xfId="1" applyFont="1" applyBorder="1"/>
    <xf numFmtId="3" fontId="6" fillId="0" borderId="2" xfId="1" applyNumberFormat="1" applyFont="1" applyFill="1" applyBorder="1" applyAlignment="1">
      <alignment horizontal="right" vertical="center"/>
    </xf>
    <xf numFmtId="0" fontId="12" fillId="0" borderId="0" xfId="0" applyFont="1"/>
    <xf numFmtId="0" fontId="12" fillId="0" borderId="0" xfId="0" applyFont="1" applyBorder="1"/>
    <xf numFmtId="0" fontId="13" fillId="0" borderId="0" xfId="2"/>
    <xf numFmtId="0" fontId="14" fillId="0" borderId="0" xfId="0" applyFont="1"/>
    <xf numFmtId="164" fontId="6" fillId="0" borderId="0" xfId="1" applyNumberFormat="1" applyFont="1" applyFill="1" applyBorder="1" applyAlignment="1">
      <alignment horizontal="left" vertical="center" wrapText="1"/>
    </xf>
    <xf numFmtId="3" fontId="6" fillId="0" borderId="1" xfId="1" applyNumberFormat="1" applyFont="1" applyFill="1" applyBorder="1" applyAlignment="1">
      <alignment horizontal="right" vertical="center"/>
    </xf>
    <xf numFmtId="3" fontId="6" fillId="0" borderId="13" xfId="1" applyNumberFormat="1" applyFont="1" applyFill="1" applyBorder="1" applyAlignment="1">
      <alignment horizontal="right" vertical="center"/>
    </xf>
    <xf numFmtId="165" fontId="6" fillId="0" borderId="0" xfId="1" applyNumberFormat="1" applyFont="1" applyFill="1" applyBorder="1" applyAlignment="1">
      <alignment horizontal="right" vertical="center"/>
    </xf>
    <xf numFmtId="166" fontId="6" fillId="0" borderId="3" xfId="1" quotePrefix="1" applyNumberFormat="1" applyFont="1" applyFill="1" applyBorder="1" applyAlignment="1">
      <alignment horizontal="right" vertical="center"/>
    </xf>
    <xf numFmtId="166" fontId="6" fillId="0" borderId="7" xfId="1" quotePrefix="1" applyNumberFormat="1" applyFont="1" applyFill="1" applyBorder="1" applyAlignment="1">
      <alignment horizontal="right" vertical="center"/>
    </xf>
    <xf numFmtId="166" fontId="6" fillId="0" borderId="7" xfId="1" applyNumberFormat="1" applyFont="1" applyFill="1" applyBorder="1" applyAlignment="1">
      <alignment horizontal="right" vertical="center"/>
    </xf>
    <xf numFmtId="166" fontId="6" fillId="0" borderId="1" xfId="1" quotePrefix="1" applyNumberFormat="1" applyFont="1" applyFill="1" applyBorder="1" applyAlignment="1">
      <alignment horizontal="right" vertical="center"/>
    </xf>
    <xf numFmtId="166" fontId="6" fillId="0" borderId="0" xfId="1" quotePrefix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7" fillId="0" borderId="1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166" fontId="7" fillId="0" borderId="4" xfId="1" applyNumberFormat="1" applyFont="1" applyFill="1" applyBorder="1" applyAlignment="1">
      <alignment horizontal="right" vertical="center"/>
    </xf>
    <xf numFmtId="166" fontId="7" fillId="0" borderId="5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165" fontId="7" fillId="0" borderId="0" xfId="1" applyNumberFormat="1" applyFont="1" applyFill="1" applyBorder="1" applyAlignment="1">
      <alignment horizontal="left" vertical="center"/>
    </xf>
    <xf numFmtId="3" fontId="4" fillId="0" borderId="0" xfId="0" applyNumberFormat="1" applyFont="1" applyAlignment="1">
      <alignment horizontal="left"/>
    </xf>
    <xf numFmtId="165" fontId="4" fillId="0" borderId="0" xfId="0" applyNumberFormat="1" applyFont="1" applyAlignment="1">
      <alignment horizontal="left"/>
    </xf>
    <xf numFmtId="166" fontId="7" fillId="0" borderId="0" xfId="1" applyNumberFormat="1" applyFont="1" applyFill="1" applyBorder="1" applyAlignment="1">
      <alignment horizontal="left" vertical="center"/>
    </xf>
    <xf numFmtId="3" fontId="7" fillId="0" borderId="19" xfId="1" applyNumberFormat="1" applyFont="1" applyFill="1" applyBorder="1" applyAlignment="1">
      <alignment horizontal="right" vertical="center"/>
    </xf>
    <xf numFmtId="3" fontId="7" fillId="0" borderId="20" xfId="1" applyNumberFormat="1" applyFont="1" applyFill="1" applyBorder="1" applyAlignment="1">
      <alignment horizontal="right" vertical="center"/>
    </xf>
    <xf numFmtId="3" fontId="6" fillId="0" borderId="18" xfId="1" applyNumberFormat="1" applyFont="1" applyFill="1" applyBorder="1" applyAlignment="1">
      <alignment horizontal="right" vertical="center"/>
    </xf>
    <xf numFmtId="3" fontId="6" fillId="0" borderId="19" xfId="1" applyNumberFormat="1" applyFont="1" applyFill="1" applyBorder="1" applyAlignment="1">
      <alignment horizontal="right" vertical="center"/>
    </xf>
    <xf numFmtId="165" fontId="6" fillId="0" borderId="8" xfId="1" quotePrefix="1" applyNumberFormat="1" applyFont="1" applyFill="1" applyBorder="1" applyAlignment="1">
      <alignment horizontal="right" vertical="center"/>
    </xf>
    <xf numFmtId="165" fontId="6" fillId="0" borderId="2" xfId="1" quotePrefix="1" applyNumberFormat="1" applyFont="1" applyFill="1" applyBorder="1" applyAlignment="1">
      <alignment horizontal="right" vertical="center"/>
    </xf>
    <xf numFmtId="165" fontId="7" fillId="0" borderId="2" xfId="1" applyNumberFormat="1" applyFont="1" applyFill="1" applyBorder="1" applyAlignment="1">
      <alignment horizontal="right" vertical="center"/>
    </xf>
    <xf numFmtId="165" fontId="7" fillId="0" borderId="6" xfId="1" applyNumberFormat="1" applyFont="1" applyFill="1" applyBorder="1" applyAlignment="1">
      <alignment horizontal="right" vertical="center"/>
    </xf>
    <xf numFmtId="165" fontId="6" fillId="0" borderId="15" xfId="1" quotePrefix="1" applyNumberFormat="1" applyFont="1" applyFill="1" applyBorder="1" applyAlignment="1">
      <alignment horizontal="right" vertical="center"/>
    </xf>
    <xf numFmtId="165" fontId="6" fillId="0" borderId="16" xfId="1" quotePrefix="1" applyNumberFormat="1" applyFont="1" applyFill="1" applyBorder="1" applyAlignment="1">
      <alignment horizontal="right" vertical="center"/>
    </xf>
    <xf numFmtId="165" fontId="7" fillId="0" borderId="16" xfId="1" applyNumberFormat="1" applyFont="1" applyFill="1" applyBorder="1" applyAlignment="1">
      <alignment horizontal="right" vertical="center"/>
    </xf>
    <xf numFmtId="165" fontId="7" fillId="0" borderId="17" xfId="1" applyNumberFormat="1" applyFont="1" applyFill="1" applyBorder="1" applyAlignment="1">
      <alignment horizontal="right" vertical="center"/>
    </xf>
    <xf numFmtId="165" fontId="6" fillId="0" borderId="7" xfId="1" applyNumberFormat="1" applyFont="1" applyFill="1" applyBorder="1" applyAlignment="1">
      <alignment horizontal="right" vertical="center"/>
    </xf>
    <xf numFmtId="166" fontId="6" fillId="0" borderId="8" xfId="1" quotePrefix="1" applyNumberFormat="1" applyFont="1" applyFill="1" applyBorder="1" applyAlignment="1">
      <alignment horizontal="right" vertical="center"/>
    </xf>
    <xf numFmtId="166" fontId="6" fillId="0" borderId="2" xfId="1" quotePrefix="1" applyNumberFormat="1" applyFont="1" applyFill="1" applyBorder="1" applyAlignment="1">
      <alignment horizontal="right" vertical="center"/>
    </xf>
    <xf numFmtId="166" fontId="7" fillId="0" borderId="2" xfId="1" applyNumberFormat="1" applyFont="1" applyFill="1" applyBorder="1" applyAlignment="1">
      <alignment horizontal="right" vertical="center"/>
    </xf>
    <xf numFmtId="166" fontId="7" fillId="0" borderId="6" xfId="1" applyNumberFormat="1" applyFont="1" applyFill="1" applyBorder="1" applyAlignment="1">
      <alignment horizontal="right" vertical="center"/>
    </xf>
    <xf numFmtId="164" fontId="7" fillId="0" borderId="28" xfId="1" applyNumberFormat="1" applyFont="1" applyFill="1" applyBorder="1" applyAlignment="1">
      <alignment horizontal="left" vertical="center" wrapText="1" indent="1"/>
    </xf>
    <xf numFmtId="3" fontId="7" fillId="0" borderId="27" xfId="1" applyNumberFormat="1" applyFont="1" applyFill="1" applyBorder="1" applyAlignment="1">
      <alignment horizontal="right" vertical="center"/>
    </xf>
    <xf numFmtId="3" fontId="7" fillId="0" borderId="28" xfId="1" applyNumberFormat="1" applyFont="1" applyFill="1" applyBorder="1" applyAlignment="1">
      <alignment horizontal="right" vertical="center"/>
    </xf>
    <xf numFmtId="3" fontId="7" fillId="0" borderId="30" xfId="1" applyNumberFormat="1" applyFont="1" applyFill="1" applyBorder="1" applyAlignment="1">
      <alignment horizontal="right" vertical="center"/>
    </xf>
    <xf numFmtId="166" fontId="7" fillId="0" borderId="2" xfId="1" quotePrefix="1" applyNumberFormat="1" applyFont="1" applyFill="1" applyBorder="1" applyAlignment="1">
      <alignment horizontal="right" vertical="center"/>
    </xf>
    <xf numFmtId="166" fontId="6" fillId="0" borderId="15" xfId="1" quotePrefix="1" applyNumberFormat="1" applyFont="1" applyFill="1" applyBorder="1" applyAlignment="1">
      <alignment horizontal="right" vertical="center"/>
    </xf>
    <xf numFmtId="166" fontId="6" fillId="0" borderId="16" xfId="1" quotePrefix="1" applyNumberFormat="1" applyFont="1" applyFill="1" applyBorder="1" applyAlignment="1">
      <alignment horizontal="right" vertical="center"/>
    </xf>
    <xf numFmtId="166" fontId="7" fillId="0" borderId="16" xfId="1" applyNumberFormat="1" applyFont="1" applyFill="1" applyBorder="1" applyAlignment="1">
      <alignment horizontal="right" vertical="center"/>
    </xf>
    <xf numFmtId="166" fontId="7" fillId="0" borderId="17" xfId="1" applyNumberFormat="1" applyFont="1" applyFill="1" applyBorder="1" applyAlignment="1">
      <alignment horizontal="right" vertical="center"/>
    </xf>
    <xf numFmtId="165" fontId="6" fillId="0" borderId="2" xfId="1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vertical="center"/>
    </xf>
    <xf numFmtId="0" fontId="6" fillId="0" borderId="2" xfId="1" applyFont="1" applyBorder="1" applyAlignment="1">
      <alignment horizontal="center" vertical="center" wrapText="1"/>
    </xf>
    <xf numFmtId="166" fontId="6" fillId="0" borderId="2" xfId="1" applyNumberFormat="1" applyFont="1" applyFill="1" applyBorder="1" applyAlignment="1">
      <alignment horizontal="right" vertical="center"/>
    </xf>
    <xf numFmtId="0" fontId="15" fillId="0" borderId="0" xfId="0" applyFont="1"/>
    <xf numFmtId="0" fontId="16" fillId="0" borderId="0" xfId="1" quotePrefix="1" applyFont="1" applyBorder="1" applyAlignment="1" applyProtection="1">
      <alignment horizontal="left"/>
      <protection locked="0"/>
    </xf>
    <xf numFmtId="0" fontId="4" fillId="0" borderId="0" xfId="0" applyNumberFormat="1" applyFont="1" applyBorder="1"/>
    <xf numFmtId="0" fontId="17" fillId="0" borderId="0" xfId="1" applyFont="1"/>
    <xf numFmtId="0" fontId="13" fillId="0" borderId="0" xfId="2" quotePrefix="1" applyBorder="1" applyAlignment="1" applyProtection="1">
      <alignment horizontal="right"/>
      <protection locked="0"/>
    </xf>
    <xf numFmtId="166" fontId="6" fillId="0" borderId="8" xfId="1" applyNumberFormat="1" applyFont="1" applyFill="1" applyBorder="1" applyAlignment="1">
      <alignment horizontal="right" vertical="center"/>
    </xf>
    <xf numFmtId="166" fontId="6" fillId="0" borderId="1" xfId="1" applyNumberFormat="1" applyFont="1" applyFill="1" applyBorder="1" applyAlignment="1">
      <alignment horizontal="right" vertical="center"/>
    </xf>
    <xf numFmtId="164" fontId="7" fillId="0" borderId="28" xfId="1" applyNumberFormat="1" applyFont="1" applyFill="1" applyBorder="1" applyAlignment="1">
      <alignment horizontal="left" vertical="center" wrapText="1"/>
    </xf>
    <xf numFmtId="166" fontId="7" fillId="0" borderId="27" xfId="1" applyNumberFormat="1" applyFont="1" applyFill="1" applyBorder="1" applyAlignment="1">
      <alignment horizontal="right" vertical="center"/>
    </xf>
    <xf numFmtId="166" fontId="7" fillId="0" borderId="28" xfId="1" applyNumberFormat="1" applyFont="1" applyFill="1" applyBorder="1" applyAlignment="1">
      <alignment horizontal="right" vertical="center"/>
    </xf>
    <xf numFmtId="166" fontId="7" fillId="0" borderId="29" xfId="1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vertical="center"/>
    </xf>
    <xf numFmtId="3" fontId="7" fillId="0" borderId="0" xfId="1" applyNumberFormat="1" applyFont="1" applyFill="1" applyBorder="1" applyAlignment="1">
      <alignment vertical="center"/>
    </xf>
    <xf numFmtId="3" fontId="7" fillId="0" borderId="28" xfId="1" applyNumberFormat="1" applyFont="1" applyFill="1" applyBorder="1" applyAlignment="1">
      <alignment vertical="center"/>
    </xf>
    <xf numFmtId="0" fontId="10" fillId="0" borderId="0" xfId="0" applyFont="1" applyFill="1" applyBorder="1"/>
    <xf numFmtId="0" fontId="10" fillId="0" borderId="28" xfId="0" applyNumberFormat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right"/>
    </xf>
    <xf numFmtId="0" fontId="6" fillId="0" borderId="13" xfId="1" applyFont="1" applyFill="1" applyBorder="1" applyAlignment="1">
      <alignment horizontal="right" vertical="center"/>
    </xf>
    <xf numFmtId="0" fontId="18" fillId="0" borderId="0" xfId="1" applyFont="1" applyFill="1" applyBorder="1" applyAlignment="1">
      <alignment horizontal="right"/>
    </xf>
    <xf numFmtId="0" fontId="11" fillId="0" borderId="1" xfId="1" applyFont="1" applyFill="1" applyBorder="1" applyAlignment="1">
      <alignment horizontal="right"/>
    </xf>
    <xf numFmtId="0" fontId="11" fillId="0" borderId="2" xfId="1" applyFont="1" applyFill="1" applyBorder="1" applyAlignment="1">
      <alignment horizontal="right"/>
    </xf>
    <xf numFmtId="3" fontId="6" fillId="0" borderId="0" xfId="1" applyNumberFormat="1" applyFont="1" applyFill="1" applyBorder="1" applyAlignment="1">
      <alignment vertical="center"/>
    </xf>
    <xf numFmtId="0" fontId="18" fillId="0" borderId="1" xfId="1" applyFont="1" applyFill="1" applyBorder="1" applyAlignment="1">
      <alignment horizontal="right"/>
    </xf>
    <xf numFmtId="166" fontId="6" fillId="0" borderId="16" xfId="1" applyNumberFormat="1" applyFont="1" applyFill="1" applyBorder="1" applyAlignment="1">
      <alignment horizontal="right" vertical="center"/>
    </xf>
    <xf numFmtId="3" fontId="6" fillId="0" borderId="22" xfId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right" vertical="center"/>
    </xf>
    <xf numFmtId="0" fontId="19" fillId="0" borderId="0" xfId="2" applyFont="1"/>
    <xf numFmtId="0" fontId="6" fillId="0" borderId="0" xfId="1" applyFont="1" applyBorder="1" applyAlignment="1">
      <alignment vertical="center"/>
    </xf>
    <xf numFmtId="0" fontId="6" fillId="0" borderId="34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3" fontId="6" fillId="0" borderId="10" xfId="1" applyNumberFormat="1" applyFont="1" applyFill="1" applyBorder="1" applyAlignment="1">
      <alignment horizontal="right" vertical="center"/>
    </xf>
    <xf numFmtId="164" fontId="6" fillId="0" borderId="28" xfId="1" applyNumberFormat="1" applyFont="1" applyFill="1" applyBorder="1" applyAlignment="1">
      <alignment horizontal="left" vertical="center" wrapText="1"/>
    </xf>
    <xf numFmtId="164" fontId="6" fillId="0" borderId="0" xfId="1" applyNumberFormat="1" applyFont="1" applyFill="1" applyBorder="1" applyAlignment="1">
      <alignment vertical="center" wrapText="1"/>
    </xf>
    <xf numFmtId="0" fontId="13" fillId="0" borderId="0" xfId="2" quotePrefix="1" applyAlignment="1">
      <alignment horizontal="right"/>
    </xf>
    <xf numFmtId="0" fontId="6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right" vertical="center"/>
    </xf>
    <xf numFmtId="0" fontId="6" fillId="0" borderId="5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right" vertical="center"/>
    </xf>
    <xf numFmtId="0" fontId="6" fillId="0" borderId="36" xfId="1" applyFont="1" applyBorder="1" applyAlignment="1">
      <alignment horizontal="center" vertical="center"/>
    </xf>
    <xf numFmtId="0" fontId="6" fillId="0" borderId="4" xfId="1" applyFont="1" applyFill="1" applyBorder="1" applyAlignment="1">
      <alignment horizontal="right" vertical="top"/>
    </xf>
    <xf numFmtId="0" fontId="6" fillId="0" borderId="6" xfId="1" applyFont="1" applyFill="1" applyBorder="1" applyAlignment="1">
      <alignment horizontal="right" vertical="top"/>
    </xf>
    <xf numFmtId="0" fontId="6" fillId="0" borderId="3" xfId="1" applyFont="1" applyFill="1" applyBorder="1" applyAlignment="1"/>
    <xf numFmtId="0" fontId="6" fillId="0" borderId="7" xfId="1" applyFont="1" applyFill="1" applyBorder="1" applyAlignment="1"/>
    <xf numFmtId="0" fontId="10" fillId="0" borderId="4" xfId="1" applyFont="1" applyFill="1" applyBorder="1" applyAlignment="1">
      <alignment horizontal="right" vertical="center"/>
    </xf>
    <xf numFmtId="0" fontId="10" fillId="0" borderId="5" xfId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/>
    </xf>
    <xf numFmtId="0" fontId="6" fillId="0" borderId="8" xfId="1" applyFont="1" applyFill="1" applyBorder="1" applyAlignment="1"/>
    <xf numFmtId="0" fontId="6" fillId="0" borderId="11" xfId="1" applyFont="1" applyFill="1" applyBorder="1" applyAlignment="1">
      <alignment horizontal="right" vertical="center"/>
    </xf>
    <xf numFmtId="0" fontId="6" fillId="0" borderId="24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center" wrapText="1"/>
    </xf>
    <xf numFmtId="0" fontId="6" fillId="0" borderId="0" xfId="1" applyFont="1" applyFill="1" applyBorder="1" applyAlignment="1">
      <alignment horizontal="center" wrapText="1"/>
    </xf>
    <xf numFmtId="0" fontId="10" fillId="0" borderId="0" xfId="0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4" fillId="0" borderId="0" xfId="0" applyFont="1" applyAlignment="1">
      <alignment wrapText="1"/>
    </xf>
    <xf numFmtId="3" fontId="0" fillId="0" borderId="0" xfId="0" applyNumberFormat="1"/>
    <xf numFmtId="0" fontId="10" fillId="0" borderId="6" xfId="1" applyFont="1" applyFill="1" applyBorder="1" applyAlignment="1">
      <alignment horizontal="right" vertical="center"/>
    </xf>
    <xf numFmtId="3" fontId="10" fillId="0" borderId="3" xfId="1" quotePrefix="1" applyNumberFormat="1" applyFont="1" applyFill="1" applyBorder="1" applyAlignment="1">
      <alignment horizontal="right" vertical="center"/>
    </xf>
    <xf numFmtId="3" fontId="10" fillId="0" borderId="7" xfId="1" quotePrefix="1" applyNumberFormat="1" applyFont="1" applyFill="1" applyBorder="1" applyAlignment="1">
      <alignment horizontal="right" vertical="center"/>
    </xf>
    <xf numFmtId="3" fontId="10" fillId="0" borderId="8" xfId="1" quotePrefix="1" applyNumberFormat="1" applyFont="1" applyFill="1" applyBorder="1" applyAlignment="1">
      <alignment horizontal="right" vertical="center"/>
    </xf>
    <xf numFmtId="3" fontId="10" fillId="0" borderId="1" xfId="1" quotePrefix="1" applyNumberFormat="1" applyFont="1" applyFill="1" applyBorder="1" applyAlignment="1">
      <alignment horizontal="right" vertical="center"/>
    </xf>
    <xf numFmtId="3" fontId="10" fillId="0" borderId="0" xfId="1" quotePrefix="1" applyNumberFormat="1" applyFont="1" applyFill="1" applyBorder="1" applyAlignment="1">
      <alignment horizontal="right" vertical="center"/>
    </xf>
    <xf numFmtId="3" fontId="10" fillId="0" borderId="2" xfId="1" quotePrefix="1" applyNumberFormat="1" applyFont="1" applyFill="1" applyBorder="1" applyAlignment="1">
      <alignment horizontal="right" vertical="center"/>
    </xf>
    <xf numFmtId="3" fontId="4" fillId="0" borderId="1" xfId="1" applyNumberFormat="1" applyFont="1" applyFill="1" applyBorder="1" applyAlignment="1">
      <alignment horizontal="right" vertical="center"/>
    </xf>
    <xf numFmtId="3" fontId="4" fillId="0" borderId="0" xfId="1" applyNumberFormat="1" applyFont="1" applyFill="1" applyBorder="1" applyAlignment="1">
      <alignment horizontal="right" vertical="center"/>
    </xf>
    <xf numFmtId="3" fontId="4" fillId="0" borderId="2" xfId="1" applyNumberFormat="1" applyFont="1" applyFill="1" applyBorder="1" applyAlignment="1">
      <alignment horizontal="right" vertical="center"/>
    </xf>
    <xf numFmtId="3" fontId="4" fillId="0" borderId="27" xfId="1" applyNumberFormat="1" applyFont="1" applyFill="1" applyBorder="1" applyAlignment="1">
      <alignment horizontal="right" vertical="center"/>
    </xf>
    <xf numFmtId="3" fontId="4" fillId="0" borderId="28" xfId="1" applyNumberFormat="1" applyFont="1" applyFill="1" applyBorder="1" applyAlignment="1">
      <alignment horizontal="right" vertical="center"/>
    </xf>
    <xf numFmtId="3" fontId="4" fillId="0" borderId="29" xfId="1" applyNumberFormat="1" applyFont="1" applyFill="1" applyBorder="1" applyAlignment="1">
      <alignment horizontal="right" vertical="center"/>
    </xf>
    <xf numFmtId="166" fontId="10" fillId="0" borderId="7" xfId="1" quotePrefix="1" applyNumberFormat="1" applyFont="1" applyFill="1" applyBorder="1" applyAlignment="1">
      <alignment horizontal="right" vertical="center"/>
    </xf>
    <xf numFmtId="166" fontId="10" fillId="0" borderId="0" xfId="1" quotePrefix="1" applyNumberFormat="1" applyFont="1" applyFill="1" applyBorder="1" applyAlignment="1">
      <alignment horizontal="right" vertical="center"/>
    </xf>
    <xf numFmtId="3" fontId="10" fillId="0" borderId="0" xfId="1" applyNumberFormat="1" applyFont="1" applyFill="1" applyBorder="1" applyAlignment="1">
      <alignment horizontal="right" vertical="center"/>
    </xf>
    <xf numFmtId="166" fontId="10" fillId="0" borderId="0" xfId="1" applyNumberFormat="1" applyFont="1" applyFill="1" applyBorder="1" applyAlignment="1">
      <alignment horizontal="right" vertical="center"/>
    </xf>
    <xf numFmtId="166" fontId="4" fillId="0" borderId="0" xfId="1" applyNumberFormat="1" applyFont="1" applyFill="1" applyBorder="1" applyAlignment="1">
      <alignment horizontal="right" vertical="center"/>
    </xf>
    <xf numFmtId="166" fontId="4" fillId="0" borderId="28" xfId="1" applyNumberFormat="1" applyFont="1" applyFill="1" applyBorder="1" applyAlignment="1">
      <alignment horizontal="right" vertical="center"/>
    </xf>
    <xf numFmtId="3" fontId="10" fillId="0" borderId="1" xfId="1" applyNumberFormat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horizontal="center" vertical="center"/>
    </xf>
    <xf numFmtId="0" fontId="4" fillId="0" borderId="28" xfId="0" applyNumberFormat="1" applyFont="1" applyFill="1" applyBorder="1" applyAlignment="1">
      <alignment horizontal="left" vertical="center" wrapText="1"/>
    </xf>
    <xf numFmtId="3" fontId="4" fillId="0" borderId="1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10" fillId="0" borderId="33" xfId="0" applyNumberFormat="1" applyFont="1" applyBorder="1" applyAlignment="1">
      <alignment vertical="center"/>
    </xf>
    <xf numFmtId="3" fontId="10" fillId="0" borderId="28" xfId="0" applyNumberFormat="1" applyFont="1" applyBorder="1" applyAlignment="1">
      <alignment vertical="center"/>
    </xf>
    <xf numFmtId="165" fontId="7" fillId="0" borderId="0" xfId="1" applyNumberFormat="1" applyFont="1" applyFill="1" applyBorder="1" applyAlignment="1">
      <alignment vertical="center"/>
    </xf>
    <xf numFmtId="166" fontId="7" fillId="0" borderId="0" xfId="1" applyNumberFormat="1" applyFont="1" applyFill="1" applyBorder="1" applyAlignment="1">
      <alignment vertical="center"/>
    </xf>
    <xf numFmtId="0" fontId="4" fillId="0" borderId="0" xfId="0" applyFont="1" applyAlignment="1"/>
    <xf numFmtId="0" fontId="12" fillId="0" borderId="0" xfId="0" applyFont="1" applyAlignment="1">
      <alignment wrapText="1"/>
    </xf>
    <xf numFmtId="0" fontId="0" fillId="0" borderId="0" xfId="0"/>
    <xf numFmtId="166" fontId="10" fillId="0" borderId="3" xfId="1" quotePrefix="1" applyNumberFormat="1" applyFont="1" applyFill="1" applyBorder="1" applyAlignment="1">
      <alignment horizontal="right" vertical="center"/>
    </xf>
    <xf numFmtId="166" fontId="10" fillId="0" borderId="8" xfId="1" quotePrefix="1" applyNumberFormat="1" applyFont="1" applyFill="1" applyBorder="1" applyAlignment="1">
      <alignment horizontal="right" vertical="center"/>
    </xf>
    <xf numFmtId="166" fontId="10" fillId="0" borderId="1" xfId="1" quotePrefix="1" applyNumberFormat="1" applyFont="1" applyFill="1" applyBorder="1" applyAlignment="1">
      <alignment horizontal="right" vertical="center"/>
    </xf>
    <xf numFmtId="166" fontId="10" fillId="0" borderId="2" xfId="1" quotePrefix="1" applyNumberFormat="1" applyFont="1" applyFill="1" applyBorder="1" applyAlignment="1">
      <alignment horizontal="right" vertical="center"/>
    </xf>
    <xf numFmtId="166" fontId="10" fillId="0" borderId="1" xfId="1" applyNumberFormat="1" applyFont="1" applyFill="1" applyBorder="1" applyAlignment="1">
      <alignment horizontal="right" vertical="center"/>
    </xf>
    <xf numFmtId="166" fontId="10" fillId="0" borderId="2" xfId="1" applyNumberFormat="1" applyFont="1" applyFill="1" applyBorder="1" applyAlignment="1">
      <alignment horizontal="right" vertical="center"/>
    </xf>
    <xf numFmtId="166" fontId="4" fillId="0" borderId="1" xfId="1" applyNumberFormat="1" applyFont="1" applyFill="1" applyBorder="1" applyAlignment="1">
      <alignment horizontal="right" vertical="center"/>
    </xf>
    <xf numFmtId="166" fontId="4" fillId="0" borderId="2" xfId="1" applyNumberFormat="1" applyFont="1" applyFill="1" applyBorder="1" applyAlignment="1">
      <alignment horizontal="right" vertical="center"/>
    </xf>
    <xf numFmtId="166" fontId="4" fillId="0" borderId="4" xfId="1" applyNumberFormat="1" applyFont="1" applyFill="1" applyBorder="1" applyAlignment="1">
      <alignment horizontal="right" vertical="center"/>
    </xf>
    <xf numFmtId="166" fontId="4" fillId="0" borderId="6" xfId="1" applyNumberFormat="1" applyFont="1" applyFill="1" applyBorder="1" applyAlignment="1">
      <alignment horizontal="right" vertical="center"/>
    </xf>
    <xf numFmtId="166" fontId="4" fillId="0" borderId="5" xfId="1" applyNumberFormat="1" applyFont="1" applyFill="1" applyBorder="1" applyAlignment="1">
      <alignment horizontal="right" vertical="center"/>
    </xf>
    <xf numFmtId="0" fontId="10" fillId="0" borderId="33" xfId="0" applyNumberFormat="1" applyFont="1" applyFill="1" applyBorder="1" applyAlignment="1"/>
    <xf numFmtId="3" fontId="10" fillId="0" borderId="10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10" fillId="0" borderId="33" xfId="0" applyNumberFormat="1" applyFont="1" applyFill="1" applyBorder="1" applyAlignment="1">
      <alignment horizontal="right" vertical="center"/>
    </xf>
    <xf numFmtId="3" fontId="4" fillId="0" borderId="28" xfId="0" applyNumberFormat="1" applyFont="1" applyFill="1" applyBorder="1" applyAlignment="1">
      <alignment horizontal="right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1" fillId="0" borderId="39" xfId="1" applyFont="1" applyFill="1" applyBorder="1" applyAlignment="1">
      <alignment horizontal="right"/>
    </xf>
    <xf numFmtId="0" fontId="6" fillId="0" borderId="2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left" vertical="center"/>
    </xf>
    <xf numFmtId="0" fontId="4" fillId="0" borderId="0" xfId="0" applyFont="1" applyBorder="1" applyAlignment="1"/>
    <xf numFmtId="0" fontId="14" fillId="0" borderId="0" xfId="0" applyFont="1" applyAlignment="1">
      <alignment horizontal="right"/>
    </xf>
    <xf numFmtId="0" fontId="10" fillId="0" borderId="0" xfId="1" applyFont="1"/>
    <xf numFmtId="0" fontId="10" fillId="0" borderId="0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36" xfId="1" applyFont="1" applyFill="1" applyBorder="1" applyAlignment="1">
      <alignment horizontal="right" vertical="center"/>
    </xf>
    <xf numFmtId="0" fontId="0" fillId="0" borderId="0" xfId="0"/>
    <xf numFmtId="3" fontId="10" fillId="0" borderId="10" xfId="0" applyNumberFormat="1" applyFont="1" applyFill="1" applyBorder="1" applyAlignment="1">
      <alignment vertical="center"/>
    </xf>
    <xf numFmtId="0" fontId="0" fillId="0" borderId="0" xfId="0"/>
    <xf numFmtId="0" fontId="6" fillId="0" borderId="0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1" fillId="0" borderId="0" xfId="0" applyFont="1" applyFill="1"/>
    <xf numFmtId="0" fontId="21" fillId="0" borderId="0" xfId="0" applyFont="1" applyFill="1"/>
    <xf numFmtId="0" fontId="0" fillId="0" borderId="0" xfId="0" applyFill="1"/>
    <xf numFmtId="0" fontId="22" fillId="0" borderId="0" xfId="0" applyFont="1" applyFill="1" applyAlignment="1">
      <alignment horizontal="center"/>
    </xf>
    <xf numFmtId="0" fontId="0" fillId="2" borderId="0" xfId="0" applyFill="1" applyAlignment="1" applyProtection="1">
      <alignment horizontal="right"/>
      <protection locked="0"/>
    </xf>
    <xf numFmtId="0" fontId="0" fillId="2" borderId="0" xfId="0" applyFill="1" applyProtection="1">
      <protection locked="0"/>
    </xf>
    <xf numFmtId="0" fontId="6" fillId="0" borderId="40" xfId="1" applyFont="1" applyFill="1" applyBorder="1" applyAlignment="1">
      <alignment horizontal="right" vertical="center"/>
    </xf>
    <xf numFmtId="0" fontId="6" fillId="0" borderId="35" xfId="1" applyFont="1" applyFill="1" applyBorder="1" applyAlignment="1">
      <alignment horizontal="right" vertical="center"/>
    </xf>
    <xf numFmtId="0" fontId="6" fillId="0" borderId="14" xfId="1" applyFont="1" applyFill="1" applyBorder="1" applyAlignment="1">
      <alignment horizontal="right" vertical="center"/>
    </xf>
    <xf numFmtId="0" fontId="0" fillId="0" borderId="0" xfId="0"/>
    <xf numFmtId="0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vertical="center" wrapText="1"/>
    </xf>
    <xf numFmtId="0" fontId="6" fillId="0" borderId="3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3" fontId="6" fillId="0" borderId="8" xfId="1" applyNumberFormat="1" applyFont="1" applyFill="1" applyBorder="1" applyAlignment="1">
      <alignment horizontal="right" vertical="center"/>
    </xf>
    <xf numFmtId="0" fontId="4" fillId="0" borderId="28" xfId="0" applyFont="1" applyFill="1" applyBorder="1" applyAlignment="1">
      <alignment horizontal="left" vertical="center" wrapText="1"/>
    </xf>
    <xf numFmtId="164" fontId="7" fillId="0" borderId="29" xfId="1" applyNumberFormat="1" applyFont="1" applyFill="1" applyBorder="1" applyAlignment="1">
      <alignment horizontal="left" vertical="center" wrapText="1" indent="1"/>
    </xf>
    <xf numFmtId="0" fontId="6" fillId="0" borderId="5" xfId="1" applyFont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/>
    </xf>
    <xf numFmtId="3" fontId="6" fillId="0" borderId="8" xfId="1" quotePrefix="1" applyNumberFormat="1" applyFont="1" applyFill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/>
    </xf>
    <xf numFmtId="164" fontId="7" fillId="0" borderId="2" xfId="1" applyNumberFormat="1" applyFont="1" applyFill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6" fillId="0" borderId="0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right" vertical="center"/>
    </xf>
    <xf numFmtId="0" fontId="10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7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6" fillId="0" borderId="32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6" fillId="0" borderId="0" xfId="1" applyFont="1" applyFill="1" applyBorder="1" applyAlignment="1">
      <alignment horizontal="right" vertical="center"/>
    </xf>
    <xf numFmtId="0" fontId="10" fillId="0" borderId="7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/>
    </xf>
    <xf numFmtId="0" fontId="10" fillId="0" borderId="8" xfId="1" applyFont="1" applyFill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7" xfId="1" applyFont="1" applyFill="1" applyBorder="1" applyAlignment="1">
      <alignment horizontal="center"/>
    </xf>
    <xf numFmtId="0" fontId="6" fillId="0" borderId="8" xfId="1" applyFont="1" applyFill="1" applyBorder="1" applyAlignment="1">
      <alignment horizontal="center"/>
    </xf>
    <xf numFmtId="0" fontId="10" fillId="0" borderId="32" xfId="0" applyNumberFormat="1" applyFont="1" applyFill="1" applyBorder="1" applyAlignment="1">
      <alignment horizontal="center" vertical="center" wrapText="1"/>
    </xf>
    <xf numFmtId="0" fontId="10" fillId="0" borderId="28" xfId="0" applyNumberFormat="1" applyFont="1" applyFill="1" applyBorder="1" applyAlignment="1">
      <alignment horizontal="center" vertical="center" wrapText="1"/>
    </xf>
    <xf numFmtId="0" fontId="10" fillId="0" borderId="31" xfId="0" applyNumberFormat="1" applyFont="1" applyFill="1" applyBorder="1" applyAlignment="1">
      <alignment horizontal="center"/>
    </xf>
    <xf numFmtId="0" fontId="10" fillId="0" borderId="32" xfId="0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right"/>
    </xf>
    <xf numFmtId="0" fontId="6" fillId="0" borderId="2" xfId="1" applyFont="1" applyFill="1" applyBorder="1" applyAlignment="1">
      <alignment horizontal="right" vertical="center"/>
    </xf>
    <xf numFmtId="0" fontId="10" fillId="0" borderId="1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 vertical="center" wrapText="1"/>
    </xf>
    <xf numFmtId="17" fontId="6" fillId="0" borderId="37" xfId="1" quotePrefix="1" applyNumberFormat="1" applyFont="1" applyFill="1" applyBorder="1" applyAlignment="1">
      <alignment horizontal="center" vertical="center"/>
    </xf>
    <xf numFmtId="0" fontId="6" fillId="0" borderId="38" xfId="1" applyFont="1" applyFill="1" applyBorder="1" applyAlignment="1">
      <alignment horizontal="center" vertical="center"/>
    </xf>
    <xf numFmtId="0" fontId="16" fillId="0" borderId="0" xfId="1" quotePrefix="1" applyFont="1" applyAlignment="1" applyProtection="1">
      <alignment horizontal="left"/>
      <protection locked="0"/>
    </xf>
    <xf numFmtId="164" fontId="7" fillId="0" borderId="13" xfId="1" applyNumberFormat="1" applyFont="1" applyBorder="1" applyAlignment="1">
      <alignment horizontal="left" vertical="center" wrapText="1"/>
    </xf>
    <xf numFmtId="3" fontId="7" fillId="0" borderId="0" xfId="1" quotePrefix="1" applyNumberFormat="1" applyFont="1" applyAlignment="1">
      <alignment horizontal="right" vertical="center"/>
    </xf>
    <xf numFmtId="164" fontId="7" fillId="0" borderId="2" xfId="1" applyNumberFormat="1" applyFont="1" applyBorder="1" applyAlignment="1">
      <alignment horizontal="left" vertical="center" wrapText="1"/>
    </xf>
    <xf numFmtId="3" fontId="7" fillId="0" borderId="0" xfId="1" applyNumberFormat="1" applyFont="1" applyAlignment="1">
      <alignment horizontal="right" vertical="center"/>
    </xf>
    <xf numFmtId="0" fontId="23" fillId="0" borderId="0" xfId="1" applyFont="1"/>
    <xf numFmtId="0" fontId="6" fillId="0" borderId="3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1" xfId="1" applyFont="1" applyBorder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Alignment="1">
      <alignment horizontal="right" vertical="center"/>
    </xf>
    <xf numFmtId="0" fontId="11" fillId="0" borderId="0" xfId="1" applyFont="1" applyAlignment="1">
      <alignment horizontal="right"/>
    </xf>
    <xf numFmtId="0" fontId="6" fillId="0" borderId="4" xfId="1" applyFont="1" applyBorder="1" applyAlignment="1">
      <alignment horizontal="right" vertical="center"/>
    </xf>
    <xf numFmtId="0" fontId="6" fillId="0" borderId="5" xfId="1" applyFont="1" applyBorder="1" applyAlignment="1">
      <alignment horizontal="right" vertical="center"/>
    </xf>
    <xf numFmtId="3" fontId="6" fillId="0" borderId="3" xfId="1" quotePrefix="1" applyNumberFormat="1" applyFont="1" applyBorder="1" applyAlignment="1">
      <alignment horizontal="right" vertical="center"/>
    </xf>
    <xf numFmtId="3" fontId="6" fillId="0" borderId="0" xfId="1" quotePrefix="1" applyNumberFormat="1" applyFont="1" applyAlignment="1">
      <alignment horizontal="right" vertical="center"/>
    </xf>
    <xf numFmtId="166" fontId="6" fillId="0" borderId="7" xfId="1" quotePrefix="1" applyNumberFormat="1" applyFont="1" applyBorder="1" applyAlignment="1">
      <alignment horizontal="right" vertical="center"/>
    </xf>
    <xf numFmtId="0" fontId="6" fillId="0" borderId="0" xfId="1" applyFont="1" applyAlignment="1">
      <alignment horizontal="left" vertical="center"/>
    </xf>
    <xf numFmtId="3" fontId="6" fillId="0" borderId="1" xfId="1" quotePrefix="1" applyNumberFormat="1" applyFont="1" applyBorder="1" applyAlignment="1">
      <alignment horizontal="right" vertical="center"/>
    </xf>
    <xf numFmtId="166" fontId="6" fillId="0" borderId="0" xfId="1" quotePrefix="1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3" fontId="7" fillId="0" borderId="1" xfId="1" applyNumberFormat="1" applyFont="1" applyBorder="1" applyAlignment="1">
      <alignment horizontal="right" vertical="center"/>
    </xf>
    <xf numFmtId="166" fontId="7" fillId="0" borderId="0" xfId="1" applyNumberFormat="1" applyFont="1" applyAlignment="1">
      <alignment horizontal="right" vertical="center"/>
    </xf>
    <xf numFmtId="164" fontId="7" fillId="0" borderId="5" xfId="1" applyNumberFormat="1" applyFont="1" applyBorder="1" applyAlignment="1">
      <alignment horizontal="left"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5" xfId="1" applyNumberFormat="1" applyFont="1" applyBorder="1" applyAlignment="1">
      <alignment horizontal="right" vertical="center"/>
    </xf>
    <xf numFmtId="166" fontId="7" fillId="0" borderId="5" xfId="1" applyNumberFormat="1" applyFont="1" applyBorder="1" applyAlignment="1">
      <alignment horizontal="right" vertical="center"/>
    </xf>
    <xf numFmtId="164" fontId="25" fillId="0" borderId="0" xfId="1" applyNumberFormat="1" applyFont="1" applyAlignment="1">
      <alignment horizontal="left" vertical="center" wrapText="1"/>
    </xf>
    <xf numFmtId="3" fontId="25" fillId="0" borderId="41" xfId="1" applyNumberFormat="1" applyFont="1" applyBorder="1" applyAlignment="1">
      <alignment horizontal="right" vertical="center"/>
    </xf>
    <xf numFmtId="166" fontId="25" fillId="0" borderId="0" xfId="1" applyNumberFormat="1" applyFont="1" applyAlignment="1">
      <alignment horizontal="right" vertical="center"/>
    </xf>
    <xf numFmtId="164" fontId="25" fillId="0" borderId="0" xfId="1" applyNumberFormat="1" applyFont="1" applyAlignment="1">
      <alignment horizontal="left" vertical="center"/>
    </xf>
    <xf numFmtId="3" fontId="25" fillId="0" borderId="0" xfId="1" applyNumberFormat="1" applyFont="1" applyAlignment="1">
      <alignment horizontal="right" vertical="center"/>
    </xf>
    <xf numFmtId="0" fontId="26" fillId="0" borderId="0" xfId="2" applyFont="1" applyFill="1" applyBorder="1"/>
    <xf numFmtId="0" fontId="6" fillId="3" borderId="8" xfId="1" applyFont="1" applyFill="1" applyBorder="1" applyAlignment="1">
      <alignment vertical="center"/>
    </xf>
    <xf numFmtId="0" fontId="6" fillId="3" borderId="3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left" vertical="center"/>
    </xf>
    <xf numFmtId="3" fontId="6" fillId="3" borderId="3" xfId="1" quotePrefix="1" applyNumberFormat="1" applyFont="1" applyFill="1" applyBorder="1" applyAlignment="1">
      <alignment horizontal="right" vertical="center"/>
    </xf>
    <xf numFmtId="3" fontId="6" fillId="3" borderId="7" xfId="1" quotePrefix="1" applyNumberFormat="1" applyFont="1" applyFill="1" applyBorder="1" applyAlignment="1">
      <alignment horizontal="right" vertical="center"/>
    </xf>
    <xf numFmtId="166" fontId="27" fillId="0" borderId="0" xfId="0" applyNumberFormat="1" applyFont="1"/>
    <xf numFmtId="0" fontId="6" fillId="3" borderId="0" xfId="1" applyFont="1" applyFill="1" applyAlignment="1">
      <alignment horizontal="lef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3" fontId="6" fillId="3" borderId="0" xfId="1" quotePrefix="1" applyNumberFormat="1" applyFont="1" applyFill="1" applyAlignment="1">
      <alignment horizontal="right" vertical="center"/>
    </xf>
    <xf numFmtId="166" fontId="6" fillId="3" borderId="0" xfId="1" quotePrefix="1" applyNumberFormat="1" applyFont="1" applyFill="1" applyAlignment="1">
      <alignment horizontal="right" vertical="center"/>
    </xf>
    <xf numFmtId="0" fontId="4" fillId="3" borderId="0" xfId="0" applyFont="1" applyFill="1" applyAlignment="1">
      <alignment horizontal="left"/>
    </xf>
    <xf numFmtId="3" fontId="4" fillId="3" borderId="1" xfId="1" applyNumberFormat="1" applyFont="1" applyFill="1" applyBorder="1" applyAlignment="1">
      <alignment horizontal="right" vertical="center"/>
    </xf>
    <xf numFmtId="3" fontId="4" fillId="3" borderId="0" xfId="1" applyNumberFormat="1" applyFont="1" applyFill="1" applyAlignment="1">
      <alignment horizontal="right" vertical="center"/>
    </xf>
    <xf numFmtId="166" fontId="24" fillId="0" borderId="0" xfId="0" applyNumberFormat="1" applyFont="1"/>
    <xf numFmtId="0" fontId="4" fillId="4" borderId="0" xfId="0" applyFont="1" applyFill="1" applyAlignment="1">
      <alignment horizontal="left"/>
    </xf>
    <xf numFmtId="0" fontId="24" fillId="0" borderId="0" xfId="0" applyFont="1"/>
    <xf numFmtId="0" fontId="24" fillId="3" borderId="5" xfId="0" applyFont="1" applyFill="1" applyBorder="1"/>
    <xf numFmtId="3" fontId="4" fillId="3" borderId="4" xfId="1" applyNumberFormat="1" applyFont="1" applyFill="1" applyBorder="1" applyAlignment="1">
      <alignment horizontal="right" vertical="center"/>
    </xf>
    <xf numFmtId="3" fontId="4" fillId="3" borderId="5" xfId="1" applyNumberFormat="1" applyFont="1" applyFill="1" applyBorder="1" applyAlignment="1">
      <alignment horizontal="right" vertical="center"/>
    </xf>
    <xf numFmtId="165" fontId="24" fillId="0" borderId="5" xfId="0" applyNumberFormat="1" applyFont="1" applyBorder="1"/>
    <xf numFmtId="0" fontId="13" fillId="0" borderId="0" xfId="2" applyFill="1"/>
    <xf numFmtId="0" fontId="6" fillId="0" borderId="18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12" xfId="1" applyFont="1" applyBorder="1" applyAlignment="1">
      <alignment horizontal="left" vertical="center"/>
    </xf>
    <xf numFmtId="3" fontId="6" fillId="0" borderId="32" xfId="1" quotePrefix="1" applyNumberFormat="1" applyFont="1" applyBorder="1" applyAlignment="1">
      <alignment horizontal="right" vertical="center"/>
    </xf>
    <xf numFmtId="3" fontId="6" fillId="0" borderId="7" xfId="1" quotePrefix="1" applyNumberFormat="1" applyFont="1" applyBorder="1" applyAlignment="1">
      <alignment horizontal="right" vertical="center"/>
    </xf>
    <xf numFmtId="0" fontId="6" fillId="0" borderId="13" xfId="1" applyFont="1" applyBorder="1" applyAlignment="1">
      <alignment horizontal="left" vertical="center"/>
    </xf>
    <xf numFmtId="164" fontId="7" fillId="0" borderId="0" xfId="1" applyNumberFormat="1" applyFont="1" applyAlignment="1">
      <alignment horizontal="left" vertical="center" wrapText="1"/>
    </xf>
    <xf numFmtId="164" fontId="7" fillId="0" borderId="0" xfId="1" applyNumberFormat="1" applyFont="1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3" fontId="6" fillId="0" borderId="0" xfId="1" quotePrefix="1" applyNumberFormat="1" applyFont="1" applyBorder="1" applyAlignment="1">
      <alignment horizontal="right" vertical="center"/>
    </xf>
    <xf numFmtId="3" fontId="7" fillId="0" borderId="0" xfId="1" applyNumberFormat="1" applyFont="1" applyBorder="1" applyAlignment="1">
      <alignment horizontal="right" vertical="center"/>
    </xf>
    <xf numFmtId="3" fontId="7" fillId="0" borderId="0" xfId="1" quotePrefix="1" applyNumberFormat="1" applyFont="1" applyBorder="1" applyAlignment="1">
      <alignment horizontal="right" vertical="center"/>
    </xf>
    <xf numFmtId="49" fontId="7" fillId="0" borderId="0" xfId="1" quotePrefix="1" applyNumberFormat="1" applyFont="1" applyBorder="1" applyAlignment="1">
      <alignment horizontal="right" vertical="center"/>
    </xf>
    <xf numFmtId="0" fontId="0" fillId="0" borderId="0" xfId="0" applyBorder="1"/>
    <xf numFmtId="49" fontId="7" fillId="0" borderId="42" xfId="1" quotePrefix="1" applyNumberFormat="1" applyFont="1" applyBorder="1" applyAlignment="1">
      <alignment horizontal="right" vertical="center"/>
    </xf>
    <xf numFmtId="164" fontId="6" fillId="0" borderId="5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right" vertical="center"/>
    </xf>
    <xf numFmtId="0" fontId="6" fillId="0" borderId="12" xfId="1" applyFont="1" applyBorder="1" applyAlignment="1">
      <alignment vertical="center"/>
    </xf>
    <xf numFmtId="0" fontId="0" fillId="0" borderId="43" xfId="0" applyBorder="1"/>
    <xf numFmtId="3" fontId="24" fillId="0" borderId="0" xfId="0" applyNumberFormat="1" applyFont="1" applyBorder="1" applyAlignment="1">
      <alignment vertical="center"/>
    </xf>
  </cellXfs>
  <cellStyles count="5">
    <cellStyle name="Hiperpovezava" xfId="2" builtinId="8"/>
    <cellStyle name="Navadno" xfId="0" builtinId="0"/>
    <cellStyle name="Navadno 2" xfId="3" xr:uid="{00000000-0005-0000-0000-000002000000}"/>
    <cellStyle name="Navadno_T01_SL01" xfId="1" xr:uid="{00000000-0005-0000-0000-000003000000}"/>
    <cellStyle name="Normal_Sbos03n" xfId="4" xr:uid="{00000000-0005-0000-0000-000005000000}"/>
  </cellStyles>
  <dxfs count="0"/>
  <tableStyles count="0" defaultTableStyle="TableStyleMedium9" defaultPivotStyle="PivotStyleLight16"/>
  <colors>
    <mruColors>
      <color rgb="FF7977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3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externalLink" Target="externalLinks/externalLink1.xml"/><Relationship Id="rId45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4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0</xdr:row>
      <xdr:rowOff>152400</xdr:rowOff>
    </xdr:from>
    <xdr:ext cx="2924175" cy="623440"/>
    <xdr:sp macro="" textlink="">
      <xdr:nvSpPr>
        <xdr:cNvPr id="2" name="PoljeZBesedilo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276600" y="152400"/>
          <a:ext cx="2924175" cy="623440"/>
        </a:xfrm>
        <a:prstGeom prst="rect">
          <a:avLst/>
        </a:prstGeom>
        <a:solidFill>
          <a:srgbClr val="FF0000"/>
        </a:solidFill>
        <a:ln w="3810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sl-SI" sz="12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Spremeni podatke </a:t>
          </a:r>
          <a:r>
            <a:rPr lang="sl-SI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v rumenih celicah.</a:t>
          </a:r>
        </a:p>
        <a:p>
          <a:endParaRPr lang="sl-SI" sz="12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sl-SI" sz="12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Skrij ta zavihek!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ess.gov.si/SKUPNO/ANALITIK/MI/Dodat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sfs1\prgdata\Apl\SKUPNO\ANALITIK\Mesecne%20informacije\Tabelarni%20pregled%202025\Statisti&#269;ne%20Regije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5/Avgust%202025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5/Statisti&#269;ne%20Regije%20202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5/Statisti&#269;ne%20Regije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pl/SKUPNO/ANALITIK/Mesecne%20informacije/Tabelarni%20pregled%202025/Uradi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-01"/>
      <sheetName val="M-1A 01"/>
      <sheetName val="BO-NOVI 01"/>
      <sheetName val="BO-ZAP 01"/>
      <sheetName val="BO-ČRTANI  01"/>
      <sheetName val="stanje 01"/>
      <sheetName val="ženske 01"/>
      <sheetName val="BO-dolgotrajno 01"/>
      <sheetName val="prvi 01"/>
      <sheetName val="stari do26 let"/>
      <sheetName val="stečaj 00"/>
      <sheetName val="presežki 00"/>
      <sheetName val="STARI NAD 40 "/>
      <sheetName val="stari nad 50 "/>
      <sheetName val="STOPNJE-SKUPAJ-2000"/>
      <sheetName val="I+II. "/>
      <sheetName val="III+IV"/>
      <sheetName val="V "/>
      <sheetName val="VI"/>
      <sheetName val="VII"/>
      <sheetName val="DNDP-00"/>
      <sheetName val="PRIPRAVA-00"/>
      <sheetName val="INVALIDI-00"/>
      <sheetName val="PD-99"/>
      <sheetName val="M-1A 99"/>
      <sheetName val="BO-NOVI 99"/>
      <sheetName val="BO-ZAP 99"/>
      <sheetName val="BO-ČRTANI99"/>
      <sheetName val="stanje 99"/>
      <sheetName val="žen.99"/>
      <sheetName val="prvi99"/>
      <sheetName val="mladi99"/>
      <sheetName val="stečaj99"/>
      <sheetName val="presežki99"/>
      <sheetName val="BO-dolgotrajno99"/>
      <sheetName val="STARI NAD 40"/>
      <sheetName val="STOPNJE-SKUPAJ 99"/>
      <sheetName val="I+II.99"/>
      <sheetName val="III+IV.99"/>
      <sheetName val="V.99"/>
      <sheetName val="VI.99"/>
      <sheetName val="VII.99"/>
      <sheetName val="DN  DP 99"/>
      <sheetName val="NOVI94"/>
      <sheetName val="potrebe93"/>
      <sheetName val="potrebe94"/>
      <sheetName val="POTREBE95"/>
      <sheetName val="POTREBE96"/>
      <sheetName val="potre95"/>
      <sheetName val="realiza93"/>
      <sheetName val="realiza94"/>
      <sheetName val="REALIZA95"/>
      <sheetName val="REALIZA96"/>
      <sheetName val="VKLJU93"/>
      <sheetName val="VKLJU94"/>
      <sheetName val="vklju95"/>
      <sheetName val="VKLJU96"/>
      <sheetName val="CRTANI93"/>
      <sheetName val="CRTANI94"/>
      <sheetName val="crtani95"/>
      <sheetName val="crtani96"/>
      <sheetName val="NOVI93"/>
      <sheetName val="novi95"/>
      <sheetName val="novi96"/>
      <sheetName val="grafi"/>
      <sheetName val="BREZ93"/>
      <sheetName val="BREZ94"/>
      <sheetName val="brez95"/>
      <sheetName val="brez96"/>
      <sheetName val="dndp94"/>
      <sheetName val="dndp9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D4">
            <v>45851</v>
          </cell>
        </row>
        <row r="20">
          <cell r="H20">
            <v>10852</v>
          </cell>
        </row>
        <row r="22">
          <cell r="H22">
            <v>1220</v>
          </cell>
        </row>
      </sheetData>
      <sheetData sheetId="1">
        <row r="4">
          <cell r="D4">
            <v>4232</v>
          </cell>
        </row>
      </sheetData>
      <sheetData sheetId="2">
        <row r="4">
          <cell r="F4">
            <v>351</v>
          </cell>
        </row>
      </sheetData>
      <sheetData sheetId="3">
        <row r="4">
          <cell r="F4">
            <v>1480</v>
          </cell>
        </row>
      </sheetData>
      <sheetData sheetId="4">
        <row r="4">
          <cell r="F4">
            <v>815</v>
          </cell>
        </row>
      </sheetData>
      <sheetData sheetId="5">
        <row r="4">
          <cell r="F4">
            <v>1171</v>
          </cell>
        </row>
      </sheetData>
      <sheetData sheetId="6">
        <row r="4">
          <cell r="D4">
            <v>6659</v>
          </cell>
        </row>
      </sheetData>
      <sheetData sheetId="7">
        <row r="4">
          <cell r="F4">
            <v>3282</v>
          </cell>
        </row>
      </sheetData>
      <sheetData sheetId="8">
        <row r="4">
          <cell r="F4">
            <v>456</v>
          </cell>
        </row>
      </sheetData>
      <sheetData sheetId="9">
        <row r="4">
          <cell r="F4">
            <v>218</v>
          </cell>
        </row>
      </sheetData>
      <sheetData sheetId="10">
        <row r="4">
          <cell r="F4">
            <v>1020</v>
          </cell>
        </row>
      </sheetData>
      <sheetData sheetId="11">
        <row r="4">
          <cell r="F4">
            <v>20752</v>
          </cell>
        </row>
      </sheetData>
      <sheetData sheetId="12">
        <row r="4">
          <cell r="F4">
            <v>8617</v>
          </cell>
        </row>
      </sheetData>
      <sheetData sheetId="13">
        <row r="4">
          <cell r="F4">
            <v>15536</v>
          </cell>
        </row>
      </sheetData>
      <sheetData sheetId="14">
        <row r="4">
          <cell r="F4">
            <v>6639</v>
          </cell>
        </row>
      </sheetData>
      <sheetData sheetId="15">
        <row r="4">
          <cell r="F4">
            <v>17523</v>
          </cell>
        </row>
      </sheetData>
      <sheetData sheetId="16">
        <row r="4">
          <cell r="F4">
            <v>6384</v>
          </cell>
        </row>
      </sheetData>
      <sheetData sheetId="17">
        <row r="4">
          <cell r="F4">
            <v>4241</v>
          </cell>
        </row>
      </sheetData>
      <sheetData sheetId="18">
        <row r="4">
          <cell r="F4">
            <v>4376</v>
          </cell>
        </row>
      </sheetData>
      <sheetData sheetId="19">
        <row r="4">
          <cell r="F4">
            <v>9021</v>
          </cell>
        </row>
      </sheetData>
      <sheetData sheetId="20">
        <row r="4">
          <cell r="F4">
            <v>10022</v>
          </cell>
        </row>
      </sheetData>
      <sheetData sheetId="21">
        <row r="4">
          <cell r="F4">
            <v>4133</v>
          </cell>
        </row>
      </sheetData>
      <sheetData sheetId="22">
        <row r="4">
          <cell r="F4">
            <v>6271</v>
          </cell>
        </row>
      </sheetData>
      <sheetData sheetId="23">
        <row r="4">
          <cell r="F4">
            <v>5132</v>
          </cell>
        </row>
      </sheetData>
      <sheetData sheetId="24">
        <row r="4">
          <cell r="F4">
            <v>14917</v>
          </cell>
        </row>
      </sheetData>
      <sheetData sheetId="25">
        <row r="4">
          <cell r="F4">
            <v>10217</v>
          </cell>
        </row>
      </sheetData>
      <sheetData sheetId="26">
        <row r="4">
          <cell r="F4">
            <v>10707</v>
          </cell>
        </row>
      </sheetData>
      <sheetData sheetId="27">
        <row r="4">
          <cell r="F4">
            <v>4588</v>
          </cell>
        </row>
      </sheetData>
      <sheetData sheetId="28">
        <row r="4">
          <cell r="F4">
            <v>2506</v>
          </cell>
        </row>
      </sheetData>
      <sheetData sheetId="29">
        <row r="4">
          <cell r="F4">
            <v>261</v>
          </cell>
        </row>
      </sheetData>
      <sheetData sheetId="30">
        <row r="4">
          <cell r="F4">
            <v>9548</v>
          </cell>
        </row>
      </sheetData>
      <sheetData sheetId="31">
        <row r="4">
          <cell r="F4">
            <v>7678</v>
          </cell>
        </row>
      </sheetData>
      <sheetData sheetId="32">
        <row r="4">
          <cell r="F4">
            <v>8447</v>
          </cell>
        </row>
      </sheetData>
      <sheetData sheetId="33">
        <row r="4">
          <cell r="F4">
            <v>7163</v>
          </cell>
        </row>
      </sheetData>
      <sheetData sheetId="34">
        <row r="4">
          <cell r="F4">
            <v>10360</v>
          </cell>
        </row>
      </sheetData>
      <sheetData sheetId="35">
        <row r="4">
          <cell r="D4">
            <v>15333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zalo"/>
      <sheetName val="Obdobja"/>
      <sheetName val="1"/>
      <sheetName val="2"/>
      <sheetName val="3"/>
      <sheetName val="3ud"/>
      <sheetName val="4"/>
      <sheetName val="4ud"/>
      <sheetName val="4sr"/>
      <sheetName val="5"/>
      <sheetName val="5ud"/>
      <sheetName val="5sr"/>
      <sheetName val="6"/>
      <sheetName val="6ud"/>
      <sheetName val="6sr"/>
      <sheetName val="7"/>
      <sheetName val="7ud"/>
      <sheetName val="7sr"/>
      <sheetName val="8"/>
      <sheetName val="8ud"/>
      <sheetName val="8sr"/>
      <sheetName val="9"/>
      <sheetName val="9ud"/>
      <sheetName val="9sr"/>
      <sheetName val="10"/>
      <sheetName val="10ud"/>
      <sheetName val="10sr"/>
      <sheetName val="11"/>
      <sheetName val="11ud"/>
      <sheetName val="11sr"/>
      <sheetName val="12"/>
      <sheetName val="12ud"/>
      <sheetName val="12sr"/>
      <sheetName val="13"/>
      <sheetName val="13ud"/>
      <sheetName val="13sr"/>
      <sheetName val="14"/>
      <sheetName val="14a"/>
      <sheetName val="14b"/>
      <sheetName val="15"/>
      <sheetName val="15ud"/>
      <sheetName val="16"/>
      <sheetName val="16ud"/>
      <sheetName val="17"/>
      <sheetName val="18"/>
      <sheetName val="19"/>
      <sheetName val="20"/>
      <sheetName val="21"/>
      <sheetName val="22"/>
      <sheetName val="23"/>
      <sheetName val="24"/>
    </sheetNames>
    <sheetDataSet>
      <sheetData sheetId="0" refreshError="1"/>
      <sheetData sheetId="1">
        <row r="11">
          <cell r="B11" t="str">
            <v>VIII 25</v>
          </cell>
          <cell r="C11" t="str">
            <v>VIII 24</v>
          </cell>
        </row>
        <row r="13">
          <cell r="B13" t="str">
            <v>I-VIII 25</v>
          </cell>
          <cell r="C13" t="str">
            <v>I-VIII 24</v>
          </cell>
        </row>
      </sheetData>
      <sheetData sheetId="2" refreshError="1"/>
      <sheetData sheetId="3" refreshError="1"/>
      <sheetData sheetId="4" refreshError="1"/>
      <sheetData sheetId="5">
        <row r="4">
          <cell r="H4" t="str">
            <v>VIII 25</v>
          </cell>
          <cell r="I4" t="str">
            <v>VIII 25</v>
          </cell>
          <cell r="J4" t="str">
            <v>I-VIII 25</v>
          </cell>
        </row>
        <row r="5">
          <cell r="B5" t="str">
            <v>VI 25</v>
          </cell>
          <cell r="C5" t="str">
            <v>VII 25</v>
          </cell>
          <cell r="D5" t="str">
            <v>VIII 25</v>
          </cell>
          <cell r="E5" t="str">
            <v>I-XII 23</v>
          </cell>
          <cell r="F5" t="str">
            <v>I-XII 24</v>
          </cell>
          <cell r="G5" t="str">
            <v>I-VIII 25</v>
          </cell>
          <cell r="H5" t="str">
            <v>VIII 24</v>
          </cell>
          <cell r="I5" t="str">
            <v>VII 25</v>
          </cell>
          <cell r="J5" t="str">
            <v>I-VIII 24</v>
          </cell>
        </row>
        <row r="6">
          <cell r="B6">
            <v>13895</v>
          </cell>
          <cell r="C6">
            <v>15205</v>
          </cell>
          <cell r="D6">
            <v>13404</v>
          </cell>
          <cell r="E6">
            <v>163835</v>
          </cell>
          <cell r="F6">
            <v>157384</v>
          </cell>
          <cell r="G6">
            <v>105853</v>
          </cell>
          <cell r="H6">
            <v>94.268232646458955</v>
          </cell>
          <cell r="I6">
            <v>88.155212101282473</v>
          </cell>
          <cell r="J6">
            <v>97.214517936190148</v>
          </cell>
        </row>
        <row r="8">
          <cell r="B8">
            <v>1023</v>
          </cell>
          <cell r="C8">
            <v>1183</v>
          </cell>
          <cell r="D8">
            <v>1106</v>
          </cell>
          <cell r="E8">
            <v>13316</v>
          </cell>
          <cell r="F8">
            <v>12255</v>
          </cell>
          <cell r="G8">
            <v>8713</v>
          </cell>
          <cell r="H8">
            <v>99.909665763324298</v>
          </cell>
          <cell r="I8">
            <v>93.491124260355036</v>
          </cell>
          <cell r="J8">
            <v>103.76324877932595</v>
          </cell>
        </row>
        <row r="16">
          <cell r="B16">
            <v>1173</v>
          </cell>
          <cell r="C16">
            <v>1334</v>
          </cell>
          <cell r="D16">
            <v>1021</v>
          </cell>
          <cell r="E16">
            <v>13296</v>
          </cell>
          <cell r="F16">
            <v>12224</v>
          </cell>
          <cell r="G16">
            <v>8671</v>
          </cell>
          <cell r="H16">
            <v>104.07747196738022</v>
          </cell>
          <cell r="I16">
            <v>76.536731634182914</v>
          </cell>
          <cell r="J16">
            <v>99.460885524202808</v>
          </cell>
        </row>
        <row r="24">
          <cell r="B24">
            <v>1080</v>
          </cell>
          <cell r="C24">
            <v>1226</v>
          </cell>
          <cell r="D24">
            <v>1040</v>
          </cell>
          <cell r="E24">
            <v>13618</v>
          </cell>
          <cell r="F24">
            <v>14059</v>
          </cell>
          <cell r="G24">
            <v>8331</v>
          </cell>
          <cell r="H24">
            <v>85.526315789473685</v>
          </cell>
          <cell r="I24">
            <v>84.828711256117444</v>
          </cell>
          <cell r="J24">
            <v>85.798146240988672</v>
          </cell>
        </row>
        <row r="31">
          <cell r="B31">
            <v>5028</v>
          </cell>
          <cell r="C31">
            <v>5374</v>
          </cell>
          <cell r="D31">
            <v>4871</v>
          </cell>
          <cell r="E31">
            <v>61273</v>
          </cell>
          <cell r="F31">
            <v>59519</v>
          </cell>
          <cell r="G31">
            <v>39277</v>
          </cell>
          <cell r="H31">
            <v>91.491359879789641</v>
          </cell>
          <cell r="I31">
            <v>90.640119091924078</v>
          </cell>
          <cell r="J31">
            <v>96.629517553570992</v>
          </cell>
        </row>
        <row r="42">
          <cell r="B42">
            <v>1492</v>
          </cell>
          <cell r="C42">
            <v>1732</v>
          </cell>
          <cell r="D42">
            <v>1386</v>
          </cell>
          <cell r="E42">
            <v>18749</v>
          </cell>
          <cell r="F42">
            <v>15394</v>
          </cell>
          <cell r="G42">
            <v>10480</v>
          </cell>
          <cell r="H42">
            <v>90.885245901639351</v>
          </cell>
          <cell r="I42">
            <v>80.023094688221704</v>
          </cell>
          <cell r="J42">
            <v>98.905247263118156</v>
          </cell>
        </row>
        <row r="49">
          <cell r="B49">
            <v>556</v>
          </cell>
          <cell r="C49">
            <v>707</v>
          </cell>
          <cell r="D49">
            <v>696</v>
          </cell>
          <cell r="E49">
            <v>6473</v>
          </cell>
          <cell r="F49">
            <v>6150</v>
          </cell>
          <cell r="G49">
            <v>4175</v>
          </cell>
          <cell r="H49">
            <v>110.65182829888711</v>
          </cell>
          <cell r="I49">
            <v>98.44413012729845</v>
          </cell>
          <cell r="J49">
            <v>94.499773653236758</v>
          </cell>
        </row>
        <row r="55">
          <cell r="B55">
            <v>727</v>
          </cell>
          <cell r="C55">
            <v>707</v>
          </cell>
          <cell r="D55">
            <v>603</v>
          </cell>
          <cell r="E55">
            <v>7872</v>
          </cell>
          <cell r="F55">
            <v>7185</v>
          </cell>
          <cell r="G55">
            <v>4948</v>
          </cell>
          <cell r="H55">
            <v>95.562599049128366</v>
          </cell>
          <cell r="I55">
            <v>85.289957567185297</v>
          </cell>
          <cell r="J55">
            <v>98.683685680095735</v>
          </cell>
        </row>
        <row r="61">
          <cell r="B61">
            <v>904</v>
          </cell>
          <cell r="C61">
            <v>812</v>
          </cell>
          <cell r="D61">
            <v>786</v>
          </cell>
          <cell r="E61">
            <v>6697</v>
          </cell>
          <cell r="F61">
            <v>6907</v>
          </cell>
          <cell r="G61">
            <v>6205</v>
          </cell>
          <cell r="H61">
            <v>125.35885167464116</v>
          </cell>
          <cell r="I61">
            <v>96.798029556650249</v>
          </cell>
          <cell r="J61">
            <v>128.65436450342111</v>
          </cell>
        </row>
        <row r="67">
          <cell r="B67">
            <v>423</v>
          </cell>
          <cell r="C67">
            <v>660</v>
          </cell>
          <cell r="D67">
            <v>533</v>
          </cell>
          <cell r="E67">
            <v>6006</v>
          </cell>
          <cell r="F67">
            <v>5802</v>
          </cell>
          <cell r="G67">
            <v>3852</v>
          </cell>
          <cell r="H67">
            <v>108.55397148676171</v>
          </cell>
          <cell r="I67">
            <v>80.757575757575765</v>
          </cell>
          <cell r="J67">
            <v>95.725646123260432</v>
          </cell>
        </row>
        <row r="71">
          <cell r="B71">
            <v>529</v>
          </cell>
          <cell r="C71">
            <v>439</v>
          </cell>
          <cell r="D71">
            <v>425</v>
          </cell>
          <cell r="E71">
            <v>5192</v>
          </cell>
          <cell r="F71">
            <v>5275</v>
          </cell>
          <cell r="G71">
            <v>3853</v>
          </cell>
          <cell r="H71">
            <v>68</v>
          </cell>
          <cell r="I71">
            <v>96.81093394077449</v>
          </cell>
          <cell r="J71">
            <v>102.01217897802488</v>
          </cell>
        </row>
        <row r="76">
          <cell r="B76">
            <v>284</v>
          </cell>
          <cell r="C76">
            <v>291</v>
          </cell>
          <cell r="D76">
            <v>227</v>
          </cell>
          <cell r="E76">
            <v>3231</v>
          </cell>
          <cell r="F76">
            <v>2942</v>
          </cell>
          <cell r="G76">
            <v>1979</v>
          </cell>
          <cell r="H76">
            <v>99.561403508771932</v>
          </cell>
          <cell r="I76">
            <v>78.006872852233684</v>
          </cell>
          <cell r="J76">
            <v>96.583699365544177</v>
          </cell>
        </row>
        <row r="82">
          <cell r="B82">
            <v>676</v>
          </cell>
          <cell r="C82">
            <v>740</v>
          </cell>
          <cell r="D82">
            <v>710</v>
          </cell>
          <cell r="E82">
            <v>8112</v>
          </cell>
          <cell r="F82">
            <v>9672</v>
          </cell>
          <cell r="G82">
            <v>5369</v>
          </cell>
          <cell r="H82">
            <v>85.029940119760482</v>
          </cell>
          <cell r="I82">
            <v>95.945945945945937</v>
          </cell>
          <cell r="J82">
            <v>79.979144942648588</v>
          </cell>
        </row>
      </sheetData>
      <sheetData sheetId="6" refreshError="1"/>
      <sheetData sheetId="7">
        <row r="4">
          <cell r="H4" t="str">
            <v>VIII 25</v>
          </cell>
          <cell r="I4" t="str">
            <v>VIII 25</v>
          </cell>
          <cell r="J4" t="str">
            <v>Ø I-VIII 25</v>
          </cell>
          <cell r="K4" t="str">
            <v>VIII 25</v>
          </cell>
          <cell r="L4" t="str">
            <v>VIII 25</v>
          </cell>
          <cell r="M4" t="str">
            <v>Ø I-VIII 25</v>
          </cell>
        </row>
        <row r="5">
          <cell r="B5" t="str">
            <v>VI 25</v>
          </cell>
          <cell r="C5" t="str">
            <v>VII 25</v>
          </cell>
          <cell r="D5" t="str">
            <v>VIII 25</v>
          </cell>
          <cell r="E5" t="str">
            <v>Ø 2023</v>
          </cell>
          <cell r="F5" t="str">
            <v>Ø 2024</v>
          </cell>
          <cell r="G5" t="str">
            <v>Ø I-VIII 25</v>
          </cell>
          <cell r="H5" t="str">
            <v>VIII 24</v>
          </cell>
          <cell r="I5" t="str">
            <v>VII 25</v>
          </cell>
          <cell r="J5" t="str">
            <v>Ø I-VIII 24</v>
          </cell>
          <cell r="K5" t="str">
            <v>VIII 24</v>
          </cell>
          <cell r="L5" t="str">
            <v>VII 25</v>
          </cell>
          <cell r="M5" t="str">
            <v>Ø I-VIII 24</v>
          </cell>
        </row>
        <row r="6">
          <cell r="B6">
            <v>42398</v>
          </cell>
          <cell r="C6">
            <v>43799</v>
          </cell>
          <cell r="D6">
            <v>44307</v>
          </cell>
          <cell r="E6">
            <v>48709</v>
          </cell>
          <cell r="F6">
            <v>45982.333333333336</v>
          </cell>
          <cell r="G6">
            <v>45291.5</v>
          </cell>
          <cell r="H6">
            <v>99.637941890797876</v>
          </cell>
          <cell r="I6">
            <v>101.15984383205097</v>
          </cell>
          <cell r="J6">
            <v>97.99881535494724</v>
          </cell>
          <cell r="K6">
            <v>-161</v>
          </cell>
          <cell r="L6">
            <v>508</v>
          </cell>
          <cell r="M6">
            <v>-924.875</v>
          </cell>
        </row>
        <row r="8">
          <cell r="B8">
            <v>4905</v>
          </cell>
          <cell r="C8">
            <v>5027</v>
          </cell>
          <cell r="D8">
            <v>5030</v>
          </cell>
          <cell r="E8">
            <v>5603.25</v>
          </cell>
          <cell r="F8">
            <v>5206.416666666667</v>
          </cell>
          <cell r="G8">
            <v>5162.5</v>
          </cell>
          <cell r="H8">
            <v>98.357450136879152</v>
          </cell>
          <cell r="I8">
            <v>100.0596777402029</v>
          </cell>
          <cell r="J8">
            <v>98.617445497743489</v>
          </cell>
          <cell r="K8">
            <v>-84</v>
          </cell>
          <cell r="L8">
            <v>3</v>
          </cell>
          <cell r="M8">
            <v>-72.375</v>
          </cell>
        </row>
        <row r="16">
          <cell r="B16">
            <v>2824</v>
          </cell>
          <cell r="C16">
            <v>2965</v>
          </cell>
          <cell r="D16">
            <v>3086</v>
          </cell>
          <cell r="E16">
            <v>3356.75</v>
          </cell>
          <cell r="F16">
            <v>3175.6666666666665</v>
          </cell>
          <cell r="G16">
            <v>3158.25</v>
          </cell>
          <cell r="H16">
            <v>104.53929539295392</v>
          </cell>
          <cell r="I16">
            <v>104.08094435075886</v>
          </cell>
          <cell r="J16">
            <v>99.277013752455801</v>
          </cell>
          <cell r="K16">
            <v>134</v>
          </cell>
          <cell r="L16">
            <v>121</v>
          </cell>
          <cell r="M16">
            <v>-23</v>
          </cell>
        </row>
        <row r="24">
          <cell r="B24">
            <v>2678</v>
          </cell>
          <cell r="C24">
            <v>2779</v>
          </cell>
          <cell r="D24">
            <v>2873</v>
          </cell>
          <cell r="E24">
            <v>2924.1666666666665</v>
          </cell>
          <cell r="F24">
            <v>2907</v>
          </cell>
          <cell r="G24">
            <v>2960.75</v>
          </cell>
          <cell r="H24">
            <v>101.37614678899082</v>
          </cell>
          <cell r="I24">
            <v>103.38251169485426</v>
          </cell>
          <cell r="J24">
            <v>102.21819437251855</v>
          </cell>
          <cell r="K24">
            <v>39</v>
          </cell>
          <cell r="L24">
            <v>94</v>
          </cell>
          <cell r="M24">
            <v>64.25</v>
          </cell>
        </row>
        <row r="31">
          <cell r="B31">
            <v>12671</v>
          </cell>
          <cell r="C31">
            <v>13040</v>
          </cell>
          <cell r="D31">
            <v>13134</v>
          </cell>
          <cell r="E31">
            <v>13875.416666666666</v>
          </cell>
          <cell r="F31">
            <v>13134.916666666666</v>
          </cell>
          <cell r="G31">
            <v>13081.25</v>
          </cell>
          <cell r="H31">
            <v>101.93247962747381</v>
          </cell>
          <cell r="I31">
            <v>100.72085889570552</v>
          </cell>
          <cell r="J31">
            <v>99.213120970800148</v>
          </cell>
          <cell r="K31">
            <v>249</v>
          </cell>
          <cell r="L31">
            <v>94</v>
          </cell>
          <cell r="M31">
            <v>-103.75</v>
          </cell>
        </row>
        <row r="42">
          <cell r="B42">
            <v>6088</v>
          </cell>
          <cell r="C42">
            <v>6285</v>
          </cell>
          <cell r="D42">
            <v>6366</v>
          </cell>
          <cell r="E42">
            <v>6557.916666666667</v>
          </cell>
          <cell r="F42">
            <v>6271.75</v>
          </cell>
          <cell r="G42">
            <v>6487.125</v>
          </cell>
          <cell r="H42">
            <v>106.41925777331996</v>
          </cell>
          <cell r="I42">
            <v>101.2887828162291</v>
          </cell>
          <cell r="J42">
            <v>102.99476065729935</v>
          </cell>
          <cell r="K42">
            <v>384</v>
          </cell>
          <cell r="L42">
            <v>81</v>
          </cell>
          <cell r="M42">
            <v>188.625</v>
          </cell>
        </row>
        <row r="49">
          <cell r="B49">
            <v>2506</v>
          </cell>
          <cell r="C49">
            <v>2570</v>
          </cell>
          <cell r="D49">
            <v>2565</v>
          </cell>
          <cell r="E49">
            <v>3209.5</v>
          </cell>
          <cell r="F49">
            <v>3082.4166666666665</v>
          </cell>
          <cell r="G49">
            <v>2850.875</v>
          </cell>
          <cell r="H49">
            <v>89.310584958217262</v>
          </cell>
          <cell r="I49">
            <v>99.805447470817114</v>
          </cell>
          <cell r="J49">
            <v>90.665871596104154</v>
          </cell>
          <cell r="K49">
            <v>-307</v>
          </cell>
          <cell r="L49">
            <v>-5</v>
          </cell>
          <cell r="M49">
            <v>-293.5</v>
          </cell>
        </row>
        <row r="55">
          <cell r="B55">
            <v>1349</v>
          </cell>
          <cell r="C55">
            <v>1407</v>
          </cell>
          <cell r="D55">
            <v>1445</v>
          </cell>
          <cell r="E55">
            <v>1749.75</v>
          </cell>
          <cell r="F55">
            <v>1579.5</v>
          </cell>
          <cell r="G55">
            <v>1483.5</v>
          </cell>
          <cell r="H55">
            <v>92.866323907455012</v>
          </cell>
          <cell r="I55">
            <v>102.70078180525941</v>
          </cell>
          <cell r="J55">
            <v>94.332723948811704</v>
          </cell>
          <cell r="K55">
            <v>-111</v>
          </cell>
          <cell r="L55">
            <v>38</v>
          </cell>
          <cell r="M55">
            <v>-89.125</v>
          </cell>
        </row>
        <row r="61">
          <cell r="B61">
            <v>2336</v>
          </cell>
          <cell r="C61">
            <v>2412</v>
          </cell>
          <cell r="D61">
            <v>2428</v>
          </cell>
          <cell r="E61">
            <v>2722</v>
          </cell>
          <cell r="F61">
            <v>2589.0833333333335</v>
          </cell>
          <cell r="G61">
            <v>2504.5</v>
          </cell>
          <cell r="H61">
            <v>94.585118815738213</v>
          </cell>
          <cell r="I61">
            <v>100.66334991708126</v>
          </cell>
          <cell r="J61">
            <v>96.614909827370042</v>
          </cell>
          <cell r="K61">
            <v>-139</v>
          </cell>
          <cell r="L61">
            <v>16</v>
          </cell>
          <cell r="M61">
            <v>-87.75</v>
          </cell>
        </row>
        <row r="67">
          <cell r="B67">
            <v>1676</v>
          </cell>
          <cell r="C67">
            <v>1715</v>
          </cell>
          <cell r="D67">
            <v>1693</v>
          </cell>
          <cell r="E67">
            <v>1794</v>
          </cell>
          <cell r="F67">
            <v>1813.0833333333333</v>
          </cell>
          <cell r="G67">
            <v>1818.875</v>
          </cell>
          <cell r="H67">
            <v>98.201856148491885</v>
          </cell>
          <cell r="I67">
            <v>98.717201166180757</v>
          </cell>
          <cell r="J67">
            <v>100.51115562616563</v>
          </cell>
          <cell r="K67">
            <v>-31</v>
          </cell>
          <cell r="L67">
            <v>-22</v>
          </cell>
          <cell r="M67">
            <v>9.25</v>
          </cell>
        </row>
        <row r="71">
          <cell r="B71">
            <v>1711</v>
          </cell>
          <cell r="C71">
            <v>1778</v>
          </cell>
          <cell r="D71">
            <v>1775</v>
          </cell>
          <cell r="E71">
            <v>2246.6666666666665</v>
          </cell>
          <cell r="F71">
            <v>2041.25</v>
          </cell>
          <cell r="G71">
            <v>1867.875</v>
          </cell>
          <cell r="H71">
            <v>88.352414136386258</v>
          </cell>
          <cell r="I71">
            <v>99.831271091113621</v>
          </cell>
          <cell r="J71">
            <v>90.739616225406849</v>
          </cell>
          <cell r="K71">
            <v>-234</v>
          </cell>
          <cell r="L71">
            <v>-3</v>
          </cell>
          <cell r="M71">
            <v>-190.625</v>
          </cell>
        </row>
        <row r="76">
          <cell r="B76">
            <v>1251</v>
          </cell>
          <cell r="C76">
            <v>1267</v>
          </cell>
          <cell r="D76">
            <v>1288</v>
          </cell>
          <cell r="E76">
            <v>1503.5</v>
          </cell>
          <cell r="F76">
            <v>1387.8333333333333</v>
          </cell>
          <cell r="G76">
            <v>1286</v>
          </cell>
          <cell r="H76">
            <v>96.19118745332338</v>
          </cell>
          <cell r="I76">
            <v>101.65745856353593</v>
          </cell>
          <cell r="J76">
            <v>91.416385285231911</v>
          </cell>
          <cell r="K76">
            <v>-51</v>
          </cell>
          <cell r="L76">
            <v>21</v>
          </cell>
          <cell r="M76">
            <v>-120.75</v>
          </cell>
        </row>
        <row r="82">
          <cell r="B82">
            <v>2403</v>
          </cell>
          <cell r="C82">
            <v>2554</v>
          </cell>
          <cell r="D82">
            <v>2624</v>
          </cell>
          <cell r="E82">
            <v>3166.0833333333335</v>
          </cell>
          <cell r="F82">
            <v>2793.4166666666665</v>
          </cell>
          <cell r="G82">
            <v>2630</v>
          </cell>
          <cell r="H82">
            <v>99.620349278663639</v>
          </cell>
          <cell r="I82">
            <v>102.74079874706344</v>
          </cell>
          <cell r="J82">
            <v>92.732160959055037</v>
          </cell>
          <cell r="K82">
            <v>-10</v>
          </cell>
          <cell r="L82">
            <v>70</v>
          </cell>
          <cell r="M82">
            <v>-206.125</v>
          </cell>
        </row>
      </sheetData>
      <sheetData sheetId="8" refreshError="1"/>
      <sheetData sheetId="9" refreshError="1"/>
      <sheetData sheetId="10">
        <row r="4">
          <cell r="H4" t="str">
            <v>VIII 25</v>
          </cell>
          <cell r="I4" t="str">
            <v>VIII 25</v>
          </cell>
          <cell r="J4" t="str">
            <v>I-VIII 25</v>
          </cell>
        </row>
        <row r="5">
          <cell r="B5" t="str">
            <v>VI 25</v>
          </cell>
          <cell r="C5" t="str">
            <v>VII 25</v>
          </cell>
          <cell r="D5" t="str">
            <v>VIII 25</v>
          </cell>
          <cell r="E5" t="str">
            <v>I-XII 23</v>
          </cell>
          <cell r="F5" t="str">
            <v>I-XII 24</v>
          </cell>
          <cell r="G5" t="str">
            <v>I-VIII 25</v>
          </cell>
          <cell r="H5" t="str">
            <v>VIII 24</v>
          </cell>
          <cell r="I5" t="str">
            <v>VII 25</v>
          </cell>
          <cell r="J5" t="str">
            <v>I-VIII 24</v>
          </cell>
        </row>
        <row r="6">
          <cell r="B6">
            <v>3775</v>
          </cell>
          <cell r="C6">
            <v>5564</v>
          </cell>
          <cell r="D6">
            <v>4018</v>
          </cell>
          <cell r="E6">
            <v>59662</v>
          </cell>
          <cell r="F6">
            <v>62173</v>
          </cell>
          <cell r="G6">
            <v>38897</v>
          </cell>
          <cell r="H6">
            <v>106.15587846763542</v>
          </cell>
          <cell r="I6">
            <v>72.214234363767076</v>
          </cell>
          <cell r="J6">
            <v>99.84854707875553</v>
          </cell>
        </row>
        <row r="8">
          <cell r="B8">
            <v>399</v>
          </cell>
          <cell r="C8">
            <v>603</v>
          </cell>
          <cell r="D8">
            <v>420</v>
          </cell>
          <cell r="E8">
            <v>6248</v>
          </cell>
          <cell r="F8">
            <v>6770</v>
          </cell>
          <cell r="G8">
            <v>4282</v>
          </cell>
          <cell r="H8">
            <v>103.19410319410321</v>
          </cell>
          <cell r="I8">
            <v>69.651741293532339</v>
          </cell>
          <cell r="J8">
            <v>100.82411113727336</v>
          </cell>
        </row>
        <row r="16">
          <cell r="B16">
            <v>251</v>
          </cell>
          <cell r="C16">
            <v>471</v>
          </cell>
          <cell r="D16">
            <v>347</v>
          </cell>
          <cell r="E16">
            <v>4517</v>
          </cell>
          <cell r="F16">
            <v>4588</v>
          </cell>
          <cell r="G16">
            <v>2980</v>
          </cell>
          <cell r="H16">
            <v>138.24701195219126</v>
          </cell>
          <cell r="I16">
            <v>73.673036093418247</v>
          </cell>
          <cell r="J16">
            <v>109.55882352941177</v>
          </cell>
        </row>
        <row r="24">
          <cell r="B24">
            <v>326</v>
          </cell>
          <cell r="C24">
            <v>435</v>
          </cell>
          <cell r="D24">
            <v>345</v>
          </cell>
          <cell r="E24">
            <v>4979</v>
          </cell>
          <cell r="F24">
            <v>5182</v>
          </cell>
          <cell r="G24">
            <v>3161</v>
          </cell>
          <cell r="H24">
            <v>108.49056603773586</v>
          </cell>
          <cell r="I24">
            <v>79.310344827586206</v>
          </cell>
          <cell r="J24">
            <v>101.73801094303185</v>
          </cell>
        </row>
        <row r="31">
          <cell r="B31">
            <v>1096</v>
          </cell>
          <cell r="C31">
            <v>1380</v>
          </cell>
          <cell r="D31">
            <v>1037</v>
          </cell>
          <cell r="E31">
            <v>14701</v>
          </cell>
          <cell r="F31">
            <v>15343</v>
          </cell>
          <cell r="G31">
            <v>9815</v>
          </cell>
          <cell r="H31">
            <v>102.57171117705242</v>
          </cell>
          <cell r="I31">
            <v>75.14492753623189</v>
          </cell>
          <cell r="J31">
            <v>99.96944387859034</v>
          </cell>
        </row>
        <row r="42">
          <cell r="B42">
            <v>586</v>
          </cell>
          <cell r="C42">
            <v>841</v>
          </cell>
          <cell r="D42">
            <v>628</v>
          </cell>
          <cell r="E42">
            <v>9191</v>
          </cell>
          <cell r="F42">
            <v>9668</v>
          </cell>
          <cell r="G42">
            <v>6290</v>
          </cell>
          <cell r="H42">
            <v>107.35042735042735</v>
          </cell>
          <cell r="I42">
            <v>74.673008323424497</v>
          </cell>
          <cell r="J42">
            <v>103.98412960819969</v>
          </cell>
        </row>
        <row r="49">
          <cell r="B49">
            <v>246</v>
          </cell>
          <cell r="C49">
            <v>379</v>
          </cell>
          <cell r="D49">
            <v>279</v>
          </cell>
          <cell r="E49">
            <v>4583</v>
          </cell>
          <cell r="F49">
            <v>4902</v>
          </cell>
          <cell r="G49">
            <v>2853</v>
          </cell>
          <cell r="H49">
            <v>100.72202166064983</v>
          </cell>
          <cell r="I49">
            <v>73.614775725593674</v>
          </cell>
          <cell r="J49">
            <v>91.004784688995215</v>
          </cell>
        </row>
        <row r="55">
          <cell r="B55">
            <v>140</v>
          </cell>
          <cell r="C55">
            <v>218</v>
          </cell>
          <cell r="D55">
            <v>154</v>
          </cell>
          <cell r="E55">
            <v>2353</v>
          </cell>
          <cell r="F55">
            <v>2369</v>
          </cell>
          <cell r="G55">
            <v>1464</v>
          </cell>
          <cell r="H55">
            <v>105.47945205479452</v>
          </cell>
          <cell r="I55">
            <v>70.642201834862391</v>
          </cell>
          <cell r="J55">
            <v>97.6</v>
          </cell>
        </row>
        <row r="61">
          <cell r="B61">
            <v>113</v>
          </cell>
          <cell r="C61">
            <v>252</v>
          </cell>
          <cell r="D61">
            <v>148</v>
          </cell>
          <cell r="E61">
            <v>2522</v>
          </cell>
          <cell r="F61">
            <v>2621</v>
          </cell>
          <cell r="G61">
            <v>1580</v>
          </cell>
          <cell r="H61">
            <v>77.083333333333343</v>
          </cell>
          <cell r="I61">
            <v>58.730158730158735</v>
          </cell>
          <cell r="J61">
            <v>96.577017114914426</v>
          </cell>
        </row>
        <row r="67">
          <cell r="B67">
            <v>148</v>
          </cell>
          <cell r="C67">
            <v>290</v>
          </cell>
          <cell r="D67">
            <v>179</v>
          </cell>
          <cell r="E67">
            <v>2787</v>
          </cell>
          <cell r="F67">
            <v>3052</v>
          </cell>
          <cell r="G67">
            <v>1869</v>
          </cell>
          <cell r="H67">
            <v>104.06976744186048</v>
          </cell>
          <cell r="I67">
            <v>61.724137931034484</v>
          </cell>
          <cell r="J67">
            <v>99.25650557620817</v>
          </cell>
        </row>
        <row r="71">
          <cell r="B71">
            <v>110</v>
          </cell>
          <cell r="C71">
            <v>178</v>
          </cell>
          <cell r="D71">
            <v>109</v>
          </cell>
          <cell r="E71">
            <v>1818</v>
          </cell>
          <cell r="F71">
            <v>1853</v>
          </cell>
          <cell r="G71">
            <v>1101</v>
          </cell>
          <cell r="H71">
            <v>97.321428571428569</v>
          </cell>
          <cell r="I71">
            <v>61.235955056179783</v>
          </cell>
          <cell r="J71">
            <v>96.833773087071236</v>
          </cell>
        </row>
        <row r="76">
          <cell r="B76">
            <v>120</v>
          </cell>
          <cell r="C76">
            <v>139</v>
          </cell>
          <cell r="D76">
            <v>118</v>
          </cell>
          <cell r="E76">
            <v>1741</v>
          </cell>
          <cell r="F76">
            <v>1666</v>
          </cell>
          <cell r="G76">
            <v>1009</v>
          </cell>
          <cell r="H76">
            <v>128.26086956521738</v>
          </cell>
          <cell r="I76">
            <v>84.892086330935257</v>
          </cell>
          <cell r="J76">
            <v>95.188679245283012</v>
          </cell>
        </row>
        <row r="82">
          <cell r="B82">
            <v>240</v>
          </cell>
          <cell r="C82">
            <v>378</v>
          </cell>
          <cell r="D82">
            <v>254</v>
          </cell>
          <cell r="E82">
            <v>4222</v>
          </cell>
          <cell r="F82">
            <v>4159</v>
          </cell>
          <cell r="G82">
            <v>2493</v>
          </cell>
          <cell r="H82">
            <v>114.41441441441442</v>
          </cell>
          <cell r="I82">
            <v>67.195767195767203</v>
          </cell>
          <cell r="J82">
            <v>93.581081081081081</v>
          </cell>
        </row>
      </sheetData>
      <sheetData sheetId="11" refreshError="1"/>
      <sheetData sheetId="12" refreshError="1"/>
      <sheetData sheetId="13">
        <row r="7">
          <cell r="B7">
            <v>4018</v>
          </cell>
          <cell r="C7">
            <v>38897</v>
          </cell>
          <cell r="D7">
            <v>99.84854707875553</v>
          </cell>
          <cell r="E7">
            <v>593</v>
          </cell>
          <cell r="F7">
            <v>3537</v>
          </cell>
          <cell r="G7">
            <v>125.07072135785006</v>
          </cell>
          <cell r="H7">
            <v>1541</v>
          </cell>
          <cell r="I7">
            <v>16672</v>
          </cell>
          <cell r="J7">
            <v>93.118856121537092</v>
          </cell>
          <cell r="K7">
            <v>770</v>
          </cell>
          <cell r="L7">
            <v>8178</v>
          </cell>
          <cell r="M7">
            <v>101.89384500373787</v>
          </cell>
          <cell r="N7">
            <v>1114</v>
          </cell>
          <cell r="O7">
            <v>10510</v>
          </cell>
          <cell r="P7">
            <v>103.05942341635614</v>
          </cell>
        </row>
        <row r="9">
          <cell r="B9">
            <v>420</v>
          </cell>
          <cell r="C9">
            <v>4282</v>
          </cell>
          <cell r="D9">
            <v>100.82411113727336</v>
          </cell>
          <cell r="E9">
            <v>53</v>
          </cell>
          <cell r="F9">
            <v>347</v>
          </cell>
          <cell r="G9">
            <v>113.39869281045752</v>
          </cell>
          <cell r="H9">
            <v>173</v>
          </cell>
          <cell r="I9">
            <v>1898</v>
          </cell>
          <cell r="J9">
            <v>91.293891293891292</v>
          </cell>
          <cell r="K9">
            <v>80</v>
          </cell>
          <cell r="L9">
            <v>835</v>
          </cell>
          <cell r="M9">
            <v>101.08958837772397</v>
          </cell>
          <cell r="N9">
            <v>114</v>
          </cell>
          <cell r="O9">
            <v>1202</v>
          </cell>
          <cell r="P9">
            <v>116.02316602316603</v>
          </cell>
        </row>
        <row r="17">
          <cell r="B17">
            <v>347</v>
          </cell>
          <cell r="C17">
            <v>2980</v>
          </cell>
          <cell r="D17">
            <v>109.55882352941177</v>
          </cell>
          <cell r="E17">
            <v>57</v>
          </cell>
          <cell r="F17">
            <v>271</v>
          </cell>
          <cell r="G17">
            <v>161.30952380952382</v>
          </cell>
          <cell r="H17">
            <v>131</v>
          </cell>
          <cell r="I17">
            <v>1390</v>
          </cell>
          <cell r="J17">
            <v>97.956307258632833</v>
          </cell>
          <cell r="K17">
            <v>75</v>
          </cell>
          <cell r="L17">
            <v>579</v>
          </cell>
          <cell r="M17">
            <v>136.5566037735849</v>
          </cell>
          <cell r="N17">
            <v>84</v>
          </cell>
          <cell r="O17">
            <v>740</v>
          </cell>
          <cell r="P17">
            <v>104.37235543018335</v>
          </cell>
        </row>
        <row r="25">
          <cell r="B25">
            <v>345</v>
          </cell>
          <cell r="C25">
            <v>3161</v>
          </cell>
          <cell r="D25">
            <v>101.73801094303185</v>
          </cell>
          <cell r="E25">
            <v>27</v>
          </cell>
          <cell r="F25">
            <v>184</v>
          </cell>
          <cell r="G25">
            <v>94.845360824742258</v>
          </cell>
          <cell r="H25">
            <v>142</v>
          </cell>
          <cell r="I25">
            <v>1327</v>
          </cell>
          <cell r="J25">
            <v>97.501836884643637</v>
          </cell>
          <cell r="K25">
            <v>71</v>
          </cell>
          <cell r="L25">
            <v>783</v>
          </cell>
          <cell r="M25">
            <v>121.20743034055728</v>
          </cell>
          <cell r="N25">
            <v>105</v>
          </cell>
          <cell r="O25">
            <v>867</v>
          </cell>
          <cell r="P25">
            <v>95.69536423841059</v>
          </cell>
        </row>
        <row r="32">
          <cell r="B32">
            <v>1037</v>
          </cell>
          <cell r="C32">
            <v>9815</v>
          </cell>
          <cell r="D32">
            <v>99.96944387859034</v>
          </cell>
          <cell r="E32">
            <v>168</v>
          </cell>
          <cell r="F32">
            <v>1015</v>
          </cell>
          <cell r="G32">
            <v>123.17961165048543</v>
          </cell>
          <cell r="H32">
            <v>351</v>
          </cell>
          <cell r="I32">
            <v>3741</v>
          </cell>
          <cell r="J32">
            <v>89.369326325848064</v>
          </cell>
          <cell r="K32">
            <v>226</v>
          </cell>
          <cell r="L32">
            <v>2093</v>
          </cell>
          <cell r="M32">
            <v>105.070281124498</v>
          </cell>
          <cell r="N32">
            <v>292</v>
          </cell>
          <cell r="O32">
            <v>2966</v>
          </cell>
          <cell r="P32">
            <v>105.32670454545455</v>
          </cell>
        </row>
        <row r="43">
          <cell r="B43">
            <v>628</v>
          </cell>
          <cell r="C43">
            <v>6290</v>
          </cell>
          <cell r="D43">
            <v>103.98412960819969</v>
          </cell>
          <cell r="E43">
            <v>137</v>
          </cell>
          <cell r="F43">
            <v>666</v>
          </cell>
          <cell r="G43">
            <v>162.04379562043795</v>
          </cell>
          <cell r="H43">
            <v>205</v>
          </cell>
          <cell r="I43">
            <v>2656</v>
          </cell>
          <cell r="J43">
            <v>97.396406307297397</v>
          </cell>
          <cell r="K43">
            <v>111</v>
          </cell>
          <cell r="L43">
            <v>1433</v>
          </cell>
          <cell r="M43">
            <v>92.392005157962615</v>
          </cell>
          <cell r="N43">
            <v>175</v>
          </cell>
          <cell r="O43">
            <v>1535</v>
          </cell>
          <cell r="P43">
            <v>112.86764705882352</v>
          </cell>
        </row>
        <row r="50">
          <cell r="B50">
            <v>279</v>
          </cell>
          <cell r="C50">
            <v>2853</v>
          </cell>
          <cell r="D50">
            <v>91.004784688995215</v>
          </cell>
          <cell r="E50">
            <v>18</v>
          </cell>
          <cell r="F50">
            <v>192</v>
          </cell>
          <cell r="G50">
            <v>109.71428571428572</v>
          </cell>
          <cell r="H50">
            <v>111</v>
          </cell>
          <cell r="I50">
            <v>1142</v>
          </cell>
          <cell r="J50">
            <v>91.068580542264755</v>
          </cell>
          <cell r="K50">
            <v>53</v>
          </cell>
          <cell r="L50">
            <v>643</v>
          </cell>
          <cell r="M50">
            <v>94.419970631424377</v>
          </cell>
          <cell r="N50">
            <v>97</v>
          </cell>
          <cell r="O50">
            <v>876</v>
          </cell>
          <cell r="P50">
            <v>85.463414634146346</v>
          </cell>
        </row>
        <row r="56">
          <cell r="B56">
            <v>154</v>
          </cell>
          <cell r="C56">
            <v>1464</v>
          </cell>
          <cell r="D56">
            <v>97.6</v>
          </cell>
          <cell r="E56">
            <v>13</v>
          </cell>
          <cell r="F56">
            <v>101</v>
          </cell>
          <cell r="G56">
            <v>105.20833333333333</v>
          </cell>
          <cell r="H56">
            <v>66</v>
          </cell>
          <cell r="I56">
            <v>699</v>
          </cell>
          <cell r="J56">
            <v>97.083333333333329</v>
          </cell>
          <cell r="K56">
            <v>24</v>
          </cell>
          <cell r="L56">
            <v>278</v>
          </cell>
          <cell r="M56">
            <v>90.259740259740255</v>
          </cell>
          <cell r="N56">
            <v>51</v>
          </cell>
          <cell r="O56">
            <v>386</v>
          </cell>
          <cell r="P56">
            <v>102.65957446808511</v>
          </cell>
        </row>
        <row r="62">
          <cell r="B62">
            <v>148</v>
          </cell>
          <cell r="C62">
            <v>1580</v>
          </cell>
          <cell r="D62">
            <v>96.577017114914426</v>
          </cell>
          <cell r="E62">
            <v>37</v>
          </cell>
          <cell r="F62">
            <v>263</v>
          </cell>
          <cell r="G62">
            <v>120.64220183486239</v>
          </cell>
          <cell r="H62">
            <v>56</v>
          </cell>
          <cell r="I62">
            <v>629</v>
          </cell>
          <cell r="J62">
            <v>81.371280724450187</v>
          </cell>
          <cell r="K62">
            <v>20</v>
          </cell>
          <cell r="L62">
            <v>317</v>
          </cell>
          <cell r="M62">
            <v>110.45296167247388</v>
          </cell>
          <cell r="N62">
            <v>35</v>
          </cell>
          <cell r="O62">
            <v>371</v>
          </cell>
          <cell r="P62">
            <v>103.63128491620112</v>
          </cell>
        </row>
        <row r="68">
          <cell r="B68">
            <v>179</v>
          </cell>
          <cell r="C68">
            <v>1869</v>
          </cell>
          <cell r="D68">
            <v>99.25650557620817</v>
          </cell>
          <cell r="E68">
            <v>18</v>
          </cell>
          <cell r="F68">
            <v>133</v>
          </cell>
          <cell r="G68">
            <v>120.90909090909091</v>
          </cell>
          <cell r="H68">
            <v>104</v>
          </cell>
          <cell r="I68">
            <v>1080</v>
          </cell>
          <cell r="J68">
            <v>98.720292504570381</v>
          </cell>
          <cell r="K68">
            <v>31</v>
          </cell>
          <cell r="L68">
            <v>323</v>
          </cell>
          <cell r="M68">
            <v>109.12162162162163</v>
          </cell>
          <cell r="N68">
            <v>26</v>
          </cell>
          <cell r="O68">
            <v>333</v>
          </cell>
          <cell r="P68">
            <v>86.945169712793728</v>
          </cell>
        </row>
        <row r="72">
          <cell r="B72">
            <v>109</v>
          </cell>
          <cell r="C72">
            <v>1101</v>
          </cell>
          <cell r="D72">
            <v>96.833773087071236</v>
          </cell>
          <cell r="E72">
            <v>20</v>
          </cell>
          <cell r="F72">
            <v>131</v>
          </cell>
          <cell r="G72">
            <v>150.57471264367817</v>
          </cell>
          <cell r="H72">
            <v>44</v>
          </cell>
          <cell r="I72">
            <v>520</v>
          </cell>
          <cell r="J72">
            <v>86.956521739130437</v>
          </cell>
          <cell r="K72">
            <v>17</v>
          </cell>
          <cell r="L72">
            <v>182</v>
          </cell>
          <cell r="M72">
            <v>118.18181818181819</v>
          </cell>
          <cell r="N72">
            <v>28</v>
          </cell>
          <cell r="O72">
            <v>268</v>
          </cell>
          <cell r="P72">
            <v>89.932885906040269</v>
          </cell>
        </row>
        <row r="77">
          <cell r="B77">
            <v>118</v>
          </cell>
          <cell r="C77">
            <v>1009</v>
          </cell>
          <cell r="D77">
            <v>95.188679245283012</v>
          </cell>
          <cell r="E77">
            <v>14</v>
          </cell>
          <cell r="F77">
            <v>79</v>
          </cell>
          <cell r="G77">
            <v>91.860465116279073</v>
          </cell>
          <cell r="H77">
            <v>61</v>
          </cell>
          <cell r="I77">
            <v>457</v>
          </cell>
          <cell r="J77">
            <v>98.491379310344826</v>
          </cell>
          <cell r="K77">
            <v>10</v>
          </cell>
          <cell r="L77">
            <v>153</v>
          </cell>
          <cell r="M77">
            <v>88.439306358381501</v>
          </cell>
          <cell r="N77">
            <v>33</v>
          </cell>
          <cell r="O77">
            <v>320</v>
          </cell>
          <cell r="P77">
            <v>94.955489614243334</v>
          </cell>
        </row>
        <row r="83">
          <cell r="B83">
            <v>254</v>
          </cell>
          <cell r="C83">
            <v>2493</v>
          </cell>
          <cell r="D83">
            <v>93.581081081081081</v>
          </cell>
          <cell r="E83">
            <v>31</v>
          </cell>
          <cell r="F83">
            <v>155</v>
          </cell>
          <cell r="G83">
            <v>101.30718954248366</v>
          </cell>
          <cell r="H83">
            <v>97</v>
          </cell>
          <cell r="I83">
            <v>1133</v>
          </cell>
          <cell r="J83">
            <v>92.188771358828319</v>
          </cell>
          <cell r="K83">
            <v>52</v>
          </cell>
          <cell r="L83">
            <v>559</v>
          </cell>
          <cell r="M83">
            <v>81.25</v>
          </cell>
          <cell r="N83">
            <v>74</v>
          </cell>
          <cell r="O83">
            <v>646</v>
          </cell>
          <cell r="P83">
            <v>108.75420875420876</v>
          </cell>
        </row>
      </sheetData>
      <sheetData sheetId="14" refreshError="1"/>
      <sheetData sheetId="15" refreshError="1"/>
      <sheetData sheetId="16">
        <row r="4">
          <cell r="H4" t="str">
            <v>VIII 25</v>
          </cell>
          <cell r="I4" t="str">
            <v>VIII 25</v>
          </cell>
          <cell r="J4" t="str">
            <v>I-VIII 25</v>
          </cell>
        </row>
        <row r="5">
          <cell r="B5" t="str">
            <v>VI 25</v>
          </cell>
          <cell r="C5" t="str">
            <v>VII 25</v>
          </cell>
          <cell r="D5" t="str">
            <v>VIII 25</v>
          </cell>
          <cell r="E5" t="str">
            <v>I-XII 23</v>
          </cell>
          <cell r="F5" t="str">
            <v>I-XII 24</v>
          </cell>
          <cell r="G5" t="str">
            <v>I-VIII 25</v>
          </cell>
          <cell r="H5" t="str">
            <v>VIII 24</v>
          </cell>
          <cell r="I5" t="str">
            <v>VII 25</v>
          </cell>
          <cell r="J5" t="str">
            <v>I-VIII 24</v>
          </cell>
        </row>
        <row r="6">
          <cell r="B6">
            <v>4573</v>
          </cell>
          <cell r="C6">
            <v>4163</v>
          </cell>
          <cell r="D6">
            <v>3510</v>
          </cell>
          <cell r="E6">
            <v>64490</v>
          </cell>
          <cell r="F6">
            <v>63488</v>
          </cell>
          <cell r="G6">
            <v>41628</v>
          </cell>
          <cell r="H6">
            <v>94.839232639827074</v>
          </cell>
          <cell r="I6">
            <v>84.314196492913766</v>
          </cell>
          <cell r="J6">
            <v>97.168600172731729</v>
          </cell>
        </row>
        <row r="8">
          <cell r="B8">
            <v>479</v>
          </cell>
          <cell r="C8">
            <v>478</v>
          </cell>
          <cell r="D8">
            <v>421</v>
          </cell>
          <cell r="E8">
            <v>6806</v>
          </cell>
          <cell r="F8">
            <v>6998</v>
          </cell>
          <cell r="G8">
            <v>4521</v>
          </cell>
          <cell r="H8">
            <v>101.20192307692308</v>
          </cell>
          <cell r="I8">
            <v>88.075313807531387</v>
          </cell>
          <cell r="J8">
            <v>97.372388541891013</v>
          </cell>
        </row>
        <row r="16">
          <cell r="B16">
            <v>381</v>
          </cell>
          <cell r="C16">
            <v>327</v>
          </cell>
          <cell r="D16">
            <v>226</v>
          </cell>
          <cell r="E16">
            <v>4826</v>
          </cell>
          <cell r="F16">
            <v>4606</v>
          </cell>
          <cell r="G16">
            <v>3302</v>
          </cell>
          <cell r="H16">
            <v>102.72727272727273</v>
          </cell>
          <cell r="I16">
            <v>69.113149847094803</v>
          </cell>
          <cell r="J16">
            <v>103.31664580725908</v>
          </cell>
        </row>
        <row r="24">
          <cell r="B24">
            <v>426</v>
          </cell>
          <cell r="C24">
            <v>329</v>
          </cell>
          <cell r="D24">
            <v>250</v>
          </cell>
          <cell r="E24">
            <v>5156</v>
          </cell>
          <cell r="F24">
            <v>5136</v>
          </cell>
          <cell r="G24">
            <v>3429</v>
          </cell>
          <cell r="H24">
            <v>91.240875912408754</v>
          </cell>
          <cell r="I24">
            <v>75.987841945288764</v>
          </cell>
          <cell r="J24">
            <v>101.35973987584983</v>
          </cell>
        </row>
        <row r="31">
          <cell r="B31">
            <v>1157</v>
          </cell>
          <cell r="C31">
            <v>1007</v>
          </cell>
          <cell r="D31">
            <v>940</v>
          </cell>
          <cell r="E31">
            <v>16135</v>
          </cell>
          <cell r="F31">
            <v>15761</v>
          </cell>
          <cell r="G31">
            <v>9806</v>
          </cell>
          <cell r="H31">
            <v>96.707818930041157</v>
          </cell>
          <cell r="I31">
            <v>93.346573982125122</v>
          </cell>
          <cell r="J31">
            <v>93.390476190476193</v>
          </cell>
        </row>
        <row r="42">
          <cell r="B42">
            <v>664</v>
          </cell>
          <cell r="C42">
            <v>645</v>
          </cell>
          <cell r="D42">
            <v>550</v>
          </cell>
          <cell r="E42">
            <v>9873</v>
          </cell>
          <cell r="F42">
            <v>9606</v>
          </cell>
          <cell r="G42">
            <v>6520</v>
          </cell>
          <cell r="H42">
            <v>88.282504012841088</v>
          </cell>
          <cell r="I42">
            <v>85.271317829457359</v>
          </cell>
          <cell r="J42">
            <v>98.952800121414469</v>
          </cell>
        </row>
        <row r="49">
          <cell r="B49">
            <v>363</v>
          </cell>
          <cell r="C49">
            <v>320</v>
          </cell>
          <cell r="D49">
            <v>286</v>
          </cell>
          <cell r="E49">
            <v>4936</v>
          </cell>
          <cell r="F49">
            <v>4989</v>
          </cell>
          <cell r="G49">
            <v>3469</v>
          </cell>
          <cell r="H49">
            <v>97.610921501706486</v>
          </cell>
          <cell r="I49">
            <v>89.375</v>
          </cell>
          <cell r="J49">
            <v>98.803759612645976</v>
          </cell>
        </row>
        <row r="55">
          <cell r="B55">
            <v>180</v>
          </cell>
          <cell r="C55">
            <v>161</v>
          </cell>
          <cell r="D55">
            <v>116</v>
          </cell>
          <cell r="E55">
            <v>2633</v>
          </cell>
          <cell r="F55">
            <v>2446</v>
          </cell>
          <cell r="G55">
            <v>1605</v>
          </cell>
          <cell r="H55">
            <v>84.671532846715323</v>
          </cell>
          <cell r="I55">
            <v>72.049689440993788</v>
          </cell>
          <cell r="J55">
            <v>100.18726591760299</v>
          </cell>
        </row>
        <row r="61">
          <cell r="B61">
            <v>211</v>
          </cell>
          <cell r="C61">
            <v>177</v>
          </cell>
          <cell r="D61">
            <v>130</v>
          </cell>
          <cell r="E61">
            <v>2653</v>
          </cell>
          <cell r="F61">
            <v>2704</v>
          </cell>
          <cell r="G61">
            <v>1757</v>
          </cell>
          <cell r="H61">
            <v>86.092715231788077</v>
          </cell>
          <cell r="I61">
            <v>73.44632768361582</v>
          </cell>
          <cell r="J61">
            <v>100</v>
          </cell>
        </row>
        <row r="67">
          <cell r="B67">
            <v>198</v>
          </cell>
          <cell r="C67">
            <v>252</v>
          </cell>
          <cell r="D67">
            <v>200</v>
          </cell>
          <cell r="E67">
            <v>3003</v>
          </cell>
          <cell r="F67">
            <v>2983</v>
          </cell>
          <cell r="G67">
            <v>2118</v>
          </cell>
          <cell r="H67">
            <v>119.04761904761905</v>
          </cell>
          <cell r="I67">
            <v>79.365079365079367</v>
          </cell>
          <cell r="J67">
            <v>104.85148514851485</v>
          </cell>
        </row>
        <row r="71">
          <cell r="B71">
            <v>150</v>
          </cell>
          <cell r="C71">
            <v>111</v>
          </cell>
          <cell r="D71">
            <v>112</v>
          </cell>
          <cell r="E71">
            <v>2081</v>
          </cell>
          <cell r="F71">
            <v>1999</v>
          </cell>
          <cell r="G71">
            <v>1389</v>
          </cell>
          <cell r="H71">
            <v>102.75229357798166</v>
          </cell>
          <cell r="I71">
            <v>100.90090090090089</v>
          </cell>
          <cell r="J71">
            <v>104.67219291635269</v>
          </cell>
        </row>
        <row r="76">
          <cell r="B76">
            <v>94</v>
          </cell>
          <cell r="C76">
            <v>125</v>
          </cell>
          <cell r="D76">
            <v>96</v>
          </cell>
          <cell r="E76">
            <v>1777</v>
          </cell>
          <cell r="F76">
            <v>1843</v>
          </cell>
          <cell r="G76">
            <v>1068</v>
          </cell>
          <cell r="H76">
            <v>103.2258064516129</v>
          </cell>
          <cell r="I76">
            <v>76.8</v>
          </cell>
          <cell r="J76">
            <v>85.921158487530164</v>
          </cell>
        </row>
        <row r="82">
          <cell r="B82">
            <v>270</v>
          </cell>
          <cell r="C82">
            <v>231</v>
          </cell>
          <cell r="D82">
            <v>183</v>
          </cell>
          <cell r="E82">
            <v>4611</v>
          </cell>
          <cell r="F82">
            <v>4417</v>
          </cell>
          <cell r="G82">
            <v>2644</v>
          </cell>
          <cell r="H82">
            <v>74.693877551020407</v>
          </cell>
          <cell r="I82">
            <v>79.220779220779221</v>
          </cell>
          <cell r="J82">
            <v>86.123778501628664</v>
          </cell>
        </row>
      </sheetData>
      <sheetData sheetId="17" refreshError="1"/>
      <sheetData sheetId="18" refreshError="1"/>
      <sheetData sheetId="19">
        <row r="7">
          <cell r="B7">
            <v>3510</v>
          </cell>
          <cell r="C7">
            <v>41628</v>
          </cell>
          <cell r="D7">
            <v>97.168600172731729</v>
          </cell>
          <cell r="E7">
            <v>2055</v>
          </cell>
          <cell r="F7">
            <v>27722</v>
          </cell>
          <cell r="G7">
            <v>99.978361223312177</v>
          </cell>
          <cell r="H7">
            <v>405</v>
          </cell>
          <cell r="I7">
            <v>3769</v>
          </cell>
          <cell r="J7">
            <v>90.950772200772207</v>
          </cell>
          <cell r="K7">
            <v>274</v>
          </cell>
          <cell r="L7">
            <v>2016</v>
          </cell>
          <cell r="M7">
            <v>92.903225806451616</v>
          </cell>
          <cell r="N7">
            <v>776</v>
          </cell>
          <cell r="O7">
            <v>8121</v>
          </cell>
          <cell r="P7">
            <v>92.294578929423793</v>
          </cell>
        </row>
        <row r="9">
          <cell r="B9">
            <v>421</v>
          </cell>
          <cell r="C9">
            <v>4521</v>
          </cell>
          <cell r="D9">
            <v>97.372388541891013</v>
          </cell>
          <cell r="E9">
            <v>245</v>
          </cell>
          <cell r="F9">
            <v>2925</v>
          </cell>
          <cell r="G9">
            <v>100.20554984583761</v>
          </cell>
          <cell r="H9">
            <v>42</v>
          </cell>
          <cell r="I9">
            <v>435</v>
          </cell>
          <cell r="J9">
            <v>93.548387096774192</v>
          </cell>
          <cell r="K9">
            <v>28</v>
          </cell>
          <cell r="L9">
            <v>194</v>
          </cell>
          <cell r="M9">
            <v>110.22727272727273</v>
          </cell>
          <cell r="N9">
            <v>106</v>
          </cell>
          <cell r="O9">
            <v>967</v>
          </cell>
          <cell r="P9">
            <v>89.289012003693443</v>
          </cell>
        </row>
        <row r="17">
          <cell r="B17">
            <v>226</v>
          </cell>
          <cell r="C17">
            <v>3302</v>
          </cell>
          <cell r="D17">
            <v>103.31664580725908</v>
          </cell>
          <cell r="E17">
            <v>137</v>
          </cell>
          <cell r="F17">
            <v>2182</v>
          </cell>
          <cell r="G17">
            <v>100.4141739530603</v>
          </cell>
          <cell r="H17">
            <v>21</v>
          </cell>
          <cell r="I17">
            <v>248</v>
          </cell>
          <cell r="J17">
            <v>107.82608695652173</v>
          </cell>
          <cell r="K17">
            <v>17</v>
          </cell>
          <cell r="L17">
            <v>157</v>
          </cell>
          <cell r="M17">
            <v>128.68852459016392</v>
          </cell>
          <cell r="N17">
            <v>51</v>
          </cell>
          <cell r="O17">
            <v>715</v>
          </cell>
          <cell r="P17">
            <v>106.55737704918033</v>
          </cell>
        </row>
        <row r="25">
          <cell r="B25">
            <v>250</v>
          </cell>
          <cell r="C25">
            <v>3429</v>
          </cell>
          <cell r="D25">
            <v>101.35973987584983</v>
          </cell>
          <cell r="E25">
            <v>138</v>
          </cell>
          <cell r="F25">
            <v>2395</v>
          </cell>
          <cell r="G25">
            <v>104.1304347826087</v>
          </cell>
          <cell r="H25">
            <v>28</v>
          </cell>
          <cell r="I25">
            <v>307</v>
          </cell>
          <cell r="J25">
            <v>99.675324675324674</v>
          </cell>
          <cell r="K25">
            <v>26</v>
          </cell>
          <cell r="L25">
            <v>174</v>
          </cell>
          <cell r="M25">
            <v>106.74846625766872</v>
          </cell>
          <cell r="N25">
            <v>58</v>
          </cell>
          <cell r="O25">
            <v>553</v>
          </cell>
          <cell r="P25">
            <v>90.359477124183002</v>
          </cell>
        </row>
        <row r="32">
          <cell r="B32">
            <v>940</v>
          </cell>
          <cell r="C32">
            <v>9806</v>
          </cell>
          <cell r="D32">
            <v>93.390476190476193</v>
          </cell>
          <cell r="E32">
            <v>578</v>
          </cell>
          <cell r="F32">
            <v>6634</v>
          </cell>
          <cell r="G32">
            <v>96.903301197779726</v>
          </cell>
          <cell r="H32">
            <v>134</v>
          </cell>
          <cell r="I32">
            <v>986</v>
          </cell>
          <cell r="J32">
            <v>99.295065458207461</v>
          </cell>
          <cell r="K32">
            <v>46</v>
          </cell>
          <cell r="L32">
            <v>449</v>
          </cell>
          <cell r="M32">
            <v>77.951388888888886</v>
          </cell>
          <cell r="N32">
            <v>182</v>
          </cell>
          <cell r="O32">
            <v>1737</v>
          </cell>
          <cell r="P32">
            <v>83.309352517985616</v>
          </cell>
        </row>
        <row r="43">
          <cell r="B43">
            <v>550</v>
          </cell>
          <cell r="C43">
            <v>6520</v>
          </cell>
          <cell r="D43">
            <v>98.952800121414469</v>
          </cell>
          <cell r="E43">
            <v>317</v>
          </cell>
          <cell r="F43">
            <v>4422</v>
          </cell>
          <cell r="G43">
            <v>103.05290142158006</v>
          </cell>
          <cell r="H43">
            <v>41</v>
          </cell>
          <cell r="I43">
            <v>438</v>
          </cell>
          <cell r="J43">
            <v>84.393063583815035</v>
          </cell>
          <cell r="K43">
            <v>44</v>
          </cell>
          <cell r="L43">
            <v>340</v>
          </cell>
          <cell r="M43">
            <v>80.188679245283026</v>
          </cell>
          <cell r="N43">
            <v>148</v>
          </cell>
          <cell r="O43">
            <v>1320</v>
          </cell>
          <cell r="P43">
            <v>97.416974169741692</v>
          </cell>
        </row>
        <row r="50">
          <cell r="B50">
            <v>286</v>
          </cell>
          <cell r="C50">
            <v>3469</v>
          </cell>
          <cell r="D50">
            <v>98.803759612645976</v>
          </cell>
          <cell r="E50">
            <v>158</v>
          </cell>
          <cell r="F50">
            <v>2175</v>
          </cell>
          <cell r="G50">
            <v>103.71959942775393</v>
          </cell>
          <cell r="H50">
            <v>21</v>
          </cell>
          <cell r="I50">
            <v>248</v>
          </cell>
          <cell r="J50">
            <v>79.742765273311903</v>
          </cell>
          <cell r="K50">
            <v>31</v>
          </cell>
          <cell r="L50">
            <v>149</v>
          </cell>
          <cell r="M50">
            <v>122.13114754098359</v>
          </cell>
          <cell r="N50">
            <v>76</v>
          </cell>
          <cell r="O50">
            <v>897</v>
          </cell>
          <cell r="P50">
            <v>91.437308868501532</v>
          </cell>
        </row>
        <row r="56">
          <cell r="B56">
            <v>116</v>
          </cell>
          <cell r="C56">
            <v>1605</v>
          </cell>
          <cell r="D56">
            <v>100.18726591760299</v>
          </cell>
          <cell r="E56">
            <v>67</v>
          </cell>
          <cell r="F56">
            <v>1023</v>
          </cell>
          <cell r="G56">
            <v>110.23706896551724</v>
          </cell>
          <cell r="H56">
            <v>24</v>
          </cell>
          <cell r="I56">
            <v>163</v>
          </cell>
          <cell r="J56">
            <v>82.323232323232318</v>
          </cell>
          <cell r="K56">
            <v>4</v>
          </cell>
          <cell r="L56">
            <v>58</v>
          </cell>
          <cell r="M56">
            <v>57.42574257425742</v>
          </cell>
          <cell r="N56">
            <v>21</v>
          </cell>
          <cell r="O56">
            <v>361</v>
          </cell>
          <cell r="P56">
            <v>96.266666666666666</v>
          </cell>
        </row>
        <row r="62">
          <cell r="B62">
            <v>130</v>
          </cell>
          <cell r="C62">
            <v>1757</v>
          </cell>
          <cell r="D62">
            <v>100</v>
          </cell>
          <cell r="E62">
            <v>64</v>
          </cell>
          <cell r="F62">
            <v>1072</v>
          </cell>
          <cell r="G62">
            <v>101.32325141776937</v>
          </cell>
          <cell r="H62">
            <v>24</v>
          </cell>
          <cell r="I62">
            <v>240</v>
          </cell>
          <cell r="J62">
            <v>93.023255813953483</v>
          </cell>
          <cell r="K62">
            <v>20</v>
          </cell>
          <cell r="L62">
            <v>174</v>
          </cell>
          <cell r="M62">
            <v>99.428571428571431</v>
          </cell>
          <cell r="N62">
            <v>22</v>
          </cell>
          <cell r="O62">
            <v>271</v>
          </cell>
          <cell r="P62">
            <v>101.8796992481203</v>
          </cell>
        </row>
        <row r="68">
          <cell r="B68">
            <v>200</v>
          </cell>
          <cell r="C68">
            <v>2118</v>
          </cell>
          <cell r="D68">
            <v>104.85148514851485</v>
          </cell>
          <cell r="E68">
            <v>130</v>
          </cell>
          <cell r="F68">
            <v>1509</v>
          </cell>
          <cell r="G68">
            <v>107.63195435092724</v>
          </cell>
          <cell r="H68">
            <v>20</v>
          </cell>
          <cell r="I68">
            <v>153</v>
          </cell>
          <cell r="J68">
            <v>73.91304347826086</v>
          </cell>
          <cell r="K68">
            <v>22</v>
          </cell>
          <cell r="L68">
            <v>107</v>
          </cell>
          <cell r="M68">
            <v>127.38095238095238</v>
          </cell>
          <cell r="N68">
            <v>28</v>
          </cell>
          <cell r="O68">
            <v>349</v>
          </cell>
          <cell r="P68">
            <v>106.72782874617737</v>
          </cell>
        </row>
        <row r="72">
          <cell r="B72">
            <v>112</v>
          </cell>
          <cell r="C72">
            <v>1389</v>
          </cell>
          <cell r="D72">
            <v>104.67219291635269</v>
          </cell>
          <cell r="E72">
            <v>52</v>
          </cell>
          <cell r="F72">
            <v>847</v>
          </cell>
          <cell r="G72">
            <v>97.806004618937649</v>
          </cell>
          <cell r="H72">
            <v>19</v>
          </cell>
          <cell r="I72">
            <v>167</v>
          </cell>
          <cell r="J72">
            <v>93.82022471910112</v>
          </cell>
          <cell r="K72">
            <v>14</v>
          </cell>
          <cell r="L72">
            <v>62</v>
          </cell>
          <cell r="M72">
            <v>129.16666666666669</v>
          </cell>
          <cell r="N72">
            <v>27</v>
          </cell>
          <cell r="O72">
            <v>313</v>
          </cell>
          <cell r="P72">
            <v>133.19148936170214</v>
          </cell>
        </row>
        <row r="77">
          <cell r="B77">
            <v>96</v>
          </cell>
          <cell r="C77">
            <v>1068</v>
          </cell>
          <cell r="D77">
            <v>85.921158487530164</v>
          </cell>
          <cell r="E77">
            <v>50</v>
          </cell>
          <cell r="F77">
            <v>670</v>
          </cell>
          <cell r="G77">
            <v>92.032967032967022</v>
          </cell>
          <cell r="H77">
            <v>8</v>
          </cell>
          <cell r="I77">
            <v>97</v>
          </cell>
          <cell r="J77">
            <v>84.34782608695653</v>
          </cell>
          <cell r="K77">
            <v>11</v>
          </cell>
          <cell r="L77">
            <v>44</v>
          </cell>
          <cell r="M77">
            <v>67.692307692307693</v>
          </cell>
          <cell r="N77">
            <v>27</v>
          </cell>
          <cell r="O77">
            <v>257</v>
          </cell>
          <cell r="P77">
            <v>76.71641791044776</v>
          </cell>
        </row>
        <row r="83">
          <cell r="B83">
            <v>183</v>
          </cell>
          <cell r="C83">
            <v>2644</v>
          </cell>
          <cell r="D83">
            <v>86.123778501628664</v>
          </cell>
          <cell r="E83">
            <v>119</v>
          </cell>
          <cell r="F83">
            <v>1868</v>
          </cell>
          <cell r="G83">
            <v>88.113207547169807</v>
          </cell>
          <cell r="H83">
            <v>23</v>
          </cell>
          <cell r="I83">
            <v>287</v>
          </cell>
          <cell r="J83">
            <v>79.281767955801115</v>
          </cell>
          <cell r="K83">
            <v>11</v>
          </cell>
          <cell r="L83">
            <v>108</v>
          </cell>
          <cell r="M83">
            <v>94.73684210526315</v>
          </cell>
          <cell r="N83">
            <v>30</v>
          </cell>
          <cell r="O83">
            <v>381</v>
          </cell>
          <cell r="P83">
            <v>80.379746835443029</v>
          </cell>
        </row>
      </sheetData>
      <sheetData sheetId="20" refreshError="1"/>
      <sheetData sheetId="21" refreshError="1"/>
      <sheetData sheetId="22">
        <row r="7">
          <cell r="B7">
            <v>44307</v>
          </cell>
          <cell r="C7">
            <v>99.637941890797876</v>
          </cell>
          <cell r="D7">
            <v>22053</v>
          </cell>
          <cell r="E7">
            <v>49.773173539169882</v>
          </cell>
          <cell r="F7">
            <v>98.516863971409435</v>
          </cell>
          <cell r="G7">
            <v>8749</v>
          </cell>
          <cell r="H7">
            <v>19.746315480623831</v>
          </cell>
          <cell r="I7">
            <v>107.86586117618049</v>
          </cell>
          <cell r="J7">
            <v>15644</v>
          </cell>
          <cell r="K7">
            <v>35.308190579366695</v>
          </cell>
          <cell r="L7">
            <v>93.047046927972403</v>
          </cell>
          <cell r="M7">
            <v>6835</v>
          </cell>
          <cell r="N7">
            <v>15.426456316157719</v>
          </cell>
          <cell r="O7">
            <v>113.63258520365753</v>
          </cell>
          <cell r="P7">
            <v>17198</v>
          </cell>
          <cell r="Q7">
            <v>38.815537048321936</v>
          </cell>
          <cell r="R7">
            <v>91.742238344180095</v>
          </cell>
          <cell r="S7">
            <v>6300</v>
          </cell>
          <cell r="T7">
            <v>14.218972171440178</v>
          </cell>
          <cell r="U7">
            <v>87.731513716752545</v>
          </cell>
        </row>
        <row r="9">
          <cell r="B9">
            <v>5030</v>
          </cell>
          <cell r="C9">
            <v>98.357450136879152</v>
          </cell>
          <cell r="D9">
            <v>2506</v>
          </cell>
          <cell r="E9">
            <v>49.821073558648109</v>
          </cell>
          <cell r="F9">
            <v>93.612252521479263</v>
          </cell>
          <cell r="G9">
            <v>928</v>
          </cell>
          <cell r="H9">
            <v>18.449304174950299</v>
          </cell>
          <cell r="I9">
            <v>105.57451649601821</v>
          </cell>
          <cell r="J9">
            <v>1936</v>
          </cell>
          <cell r="K9">
            <v>38.489065606361827</v>
          </cell>
          <cell r="L9">
            <v>94.163424124513611</v>
          </cell>
          <cell r="M9">
            <v>610</v>
          </cell>
          <cell r="N9">
            <v>12.127236580516898</v>
          </cell>
          <cell r="O9">
            <v>116.1904761904762</v>
          </cell>
          <cell r="P9">
            <v>2011</v>
          </cell>
          <cell r="Q9">
            <v>39.980119284294233</v>
          </cell>
          <cell r="R9">
            <v>88.356766256590518</v>
          </cell>
          <cell r="S9">
            <v>1004</v>
          </cell>
          <cell r="T9">
            <v>19.960238568588469</v>
          </cell>
          <cell r="U9">
            <v>88.692579505300344</v>
          </cell>
        </row>
        <row r="17">
          <cell r="B17">
            <v>3086</v>
          </cell>
          <cell r="C17">
            <v>104.53929539295392</v>
          </cell>
          <cell r="D17">
            <v>1565</v>
          </cell>
          <cell r="E17">
            <v>50.712896953985741</v>
          </cell>
          <cell r="F17">
            <v>104.82250502344273</v>
          </cell>
          <cell r="G17">
            <v>550</v>
          </cell>
          <cell r="H17">
            <v>17.822423849643553</v>
          </cell>
          <cell r="I17">
            <v>116.03375527426161</v>
          </cell>
          <cell r="J17">
            <v>1116</v>
          </cell>
          <cell r="K17">
            <v>36.163318211276732</v>
          </cell>
          <cell r="L17">
            <v>100.45004500450045</v>
          </cell>
          <cell r="M17">
            <v>420</v>
          </cell>
          <cell r="N17">
            <v>13.609850939727803</v>
          </cell>
          <cell r="O17">
            <v>130.03095975232196</v>
          </cell>
          <cell r="P17">
            <v>1051</v>
          </cell>
          <cell r="Q17">
            <v>34.057031756318864</v>
          </cell>
          <cell r="R17">
            <v>91.790393013100442</v>
          </cell>
          <cell r="S17">
            <v>369</v>
          </cell>
          <cell r="T17">
            <v>11.957226182760856</v>
          </cell>
          <cell r="U17">
            <v>87.648456057007124</v>
          </cell>
        </row>
        <row r="25">
          <cell r="B25">
            <v>2873</v>
          </cell>
          <cell r="C25">
            <v>101.37614678899082</v>
          </cell>
          <cell r="D25">
            <v>1427</v>
          </cell>
          <cell r="E25">
            <v>49.669335189697179</v>
          </cell>
          <cell r="F25">
            <v>100.91937765205093</v>
          </cell>
          <cell r="G25">
            <v>544</v>
          </cell>
          <cell r="H25">
            <v>18.934911242603551</v>
          </cell>
          <cell r="I25">
            <v>109.6774193548387</v>
          </cell>
          <cell r="J25">
            <v>1082</v>
          </cell>
          <cell r="K25">
            <v>37.660981552384264</v>
          </cell>
          <cell r="L25">
            <v>96.607142857142861</v>
          </cell>
          <cell r="M25">
            <v>250</v>
          </cell>
          <cell r="N25">
            <v>8.70170553428472</v>
          </cell>
          <cell r="O25">
            <v>99.206349206349216</v>
          </cell>
          <cell r="P25">
            <v>723</v>
          </cell>
          <cell r="Q25">
            <v>25.165332405151407</v>
          </cell>
          <cell r="R25">
            <v>101.40252454417953</v>
          </cell>
          <cell r="S25">
            <v>302</v>
          </cell>
          <cell r="T25">
            <v>10.511660285415941</v>
          </cell>
          <cell r="U25">
            <v>101.68350168350169</v>
          </cell>
        </row>
        <row r="32">
          <cell r="B32">
            <v>13134</v>
          </cell>
          <cell r="C32">
            <v>101.93247962747381</v>
          </cell>
          <cell r="D32">
            <v>6312</v>
          </cell>
          <cell r="E32">
            <v>48.058474189127452</v>
          </cell>
          <cell r="F32">
            <v>102.33463035019454</v>
          </cell>
          <cell r="G32">
            <v>2320</v>
          </cell>
          <cell r="H32">
            <v>17.664077965585502</v>
          </cell>
          <cell r="I32">
            <v>106.12991765782252</v>
          </cell>
          <cell r="J32">
            <v>4462</v>
          </cell>
          <cell r="K32">
            <v>33.972894776914877</v>
          </cell>
          <cell r="L32">
            <v>96.246764452113894</v>
          </cell>
          <cell r="M32">
            <v>2169</v>
          </cell>
          <cell r="N32">
            <v>16.514390132480585</v>
          </cell>
          <cell r="O32">
            <v>112.79251170046803</v>
          </cell>
          <cell r="P32">
            <v>5567</v>
          </cell>
          <cell r="Q32">
            <v>42.386173290695908</v>
          </cell>
          <cell r="R32">
            <v>96.649305555555557</v>
          </cell>
          <cell r="S32">
            <v>1254</v>
          </cell>
          <cell r="T32">
            <v>9.5477386934673358</v>
          </cell>
          <cell r="U32">
            <v>91.868131868131869</v>
          </cell>
        </row>
        <row r="43">
          <cell r="B43">
            <v>6366</v>
          </cell>
          <cell r="C43">
            <v>106.41925777331996</v>
          </cell>
          <cell r="D43">
            <v>3271</v>
          </cell>
          <cell r="E43">
            <v>51.382343700911093</v>
          </cell>
          <cell r="F43">
            <v>105.96047942986719</v>
          </cell>
          <cell r="G43">
            <v>1336</v>
          </cell>
          <cell r="H43">
            <v>20.986490732013824</v>
          </cell>
          <cell r="I43">
            <v>117.6056338028169</v>
          </cell>
          <cell r="J43">
            <v>2179</v>
          </cell>
          <cell r="K43">
            <v>34.228715048696202</v>
          </cell>
          <cell r="L43">
            <v>97.800718132854584</v>
          </cell>
          <cell r="M43">
            <v>1081</v>
          </cell>
          <cell r="N43">
            <v>16.980835689601008</v>
          </cell>
          <cell r="O43">
            <v>132.96432964329642</v>
          </cell>
          <cell r="P43">
            <v>2260</v>
          </cell>
          <cell r="Q43">
            <v>35.501099591580271</v>
          </cell>
          <cell r="R43">
            <v>96.129306678009357</v>
          </cell>
          <cell r="S43">
            <v>699</v>
          </cell>
          <cell r="T43">
            <v>10.980207351555137</v>
          </cell>
          <cell r="U43">
            <v>92.705570291777178</v>
          </cell>
        </row>
        <row r="50">
          <cell r="B50">
            <v>2565</v>
          </cell>
          <cell r="C50">
            <v>89.310584958217262</v>
          </cell>
          <cell r="D50">
            <v>1284</v>
          </cell>
          <cell r="E50">
            <v>50.058479532163744</v>
          </cell>
          <cell r="F50">
            <v>85.033112582781456</v>
          </cell>
          <cell r="G50">
            <v>656</v>
          </cell>
          <cell r="H50">
            <v>25.575048732943468</v>
          </cell>
          <cell r="I50">
            <v>103.79746835443038</v>
          </cell>
          <cell r="J50">
            <v>858</v>
          </cell>
          <cell r="K50">
            <v>33.450292397660817</v>
          </cell>
          <cell r="L50">
            <v>75.594713656387668</v>
          </cell>
          <cell r="M50">
            <v>373</v>
          </cell>
          <cell r="N50">
            <v>14.541910331384015</v>
          </cell>
          <cell r="O50">
            <v>93.718592964824126</v>
          </cell>
          <cell r="P50">
            <v>913</v>
          </cell>
          <cell r="Q50">
            <v>35.594541910331387</v>
          </cell>
          <cell r="R50">
            <v>82.774252039891209</v>
          </cell>
          <cell r="S50">
            <v>563</v>
          </cell>
          <cell r="T50">
            <v>21.949317738791425</v>
          </cell>
          <cell r="U50">
            <v>74.176548089591563</v>
          </cell>
        </row>
        <row r="56">
          <cell r="B56">
            <v>1445</v>
          </cell>
          <cell r="C56">
            <v>92.866323907455012</v>
          </cell>
          <cell r="D56">
            <v>704</v>
          </cell>
          <cell r="E56">
            <v>48.719723183391004</v>
          </cell>
          <cell r="F56">
            <v>89.681528662420391</v>
          </cell>
          <cell r="G56">
            <v>256</v>
          </cell>
          <cell r="H56">
            <v>17.716262975778545</v>
          </cell>
          <cell r="I56">
            <v>102.81124497991966</v>
          </cell>
          <cell r="J56">
            <v>552</v>
          </cell>
          <cell r="K56">
            <v>38.200692041522494</v>
          </cell>
          <cell r="L56">
            <v>87.066246056782333</v>
          </cell>
          <cell r="M56">
            <v>152</v>
          </cell>
          <cell r="N56">
            <v>10.519031141868512</v>
          </cell>
          <cell r="O56">
            <v>101.33333333333334</v>
          </cell>
          <cell r="P56">
            <v>425</v>
          </cell>
          <cell r="Q56">
            <v>29.411764705882355</v>
          </cell>
          <cell r="R56">
            <v>77.838827838827839</v>
          </cell>
          <cell r="S56">
            <v>178</v>
          </cell>
          <cell r="T56">
            <v>12.318339100346021</v>
          </cell>
          <cell r="U56">
            <v>71.2</v>
          </cell>
        </row>
        <row r="62">
          <cell r="B62">
            <v>2428</v>
          </cell>
          <cell r="C62">
            <v>94.585118815738213</v>
          </cell>
          <cell r="D62">
            <v>1174</v>
          </cell>
          <cell r="E62">
            <v>48.352553542009886</v>
          </cell>
          <cell r="F62">
            <v>92.953285827395092</v>
          </cell>
          <cell r="G62">
            <v>595</v>
          </cell>
          <cell r="H62">
            <v>24.505766062602966</v>
          </cell>
          <cell r="I62">
            <v>100.67681895093064</v>
          </cell>
          <cell r="J62">
            <v>785</v>
          </cell>
          <cell r="K62">
            <v>32.331136738056017</v>
          </cell>
          <cell r="L62">
            <v>94.578313253012041</v>
          </cell>
          <cell r="M62">
            <v>728</v>
          </cell>
          <cell r="N62">
            <v>29.983525535420096</v>
          </cell>
          <cell r="O62">
            <v>105.9679767103348</v>
          </cell>
          <cell r="P62">
            <v>1282</v>
          </cell>
          <cell r="Q62">
            <v>52.800658978583193</v>
          </cell>
          <cell r="R62">
            <v>91.05113636363636</v>
          </cell>
          <cell r="S62">
            <v>418</v>
          </cell>
          <cell r="T62">
            <v>17.215815485996703</v>
          </cell>
          <cell r="U62">
            <v>91.666666666666657</v>
          </cell>
        </row>
        <row r="68">
          <cell r="B68">
            <v>1693</v>
          </cell>
          <cell r="C68">
            <v>98.201856148491885</v>
          </cell>
          <cell r="D68">
            <v>906</v>
          </cell>
          <cell r="E68">
            <v>53.514471352628469</v>
          </cell>
          <cell r="F68">
            <v>93.691830403309211</v>
          </cell>
          <cell r="G68">
            <v>363</v>
          </cell>
          <cell r="H68">
            <v>21.441228588304785</v>
          </cell>
          <cell r="I68">
            <v>113.08411214953271</v>
          </cell>
          <cell r="J68">
            <v>643</v>
          </cell>
          <cell r="K68">
            <v>37.979917306556409</v>
          </cell>
          <cell r="L68">
            <v>91.726105563480743</v>
          </cell>
          <cell r="M68">
            <v>228</v>
          </cell>
          <cell r="N68">
            <v>13.467217956290609</v>
          </cell>
          <cell r="O68">
            <v>128.81355932203388</v>
          </cell>
          <cell r="P68">
            <v>534</v>
          </cell>
          <cell r="Q68">
            <v>31.54164205552274</v>
          </cell>
          <cell r="R68">
            <v>89.447236180904525</v>
          </cell>
          <cell r="S68">
            <v>300</v>
          </cell>
          <cell r="T68">
            <v>17.720023626698168</v>
          </cell>
          <cell r="U68">
            <v>88.495575221238937</v>
          </cell>
        </row>
        <row r="72">
          <cell r="B72">
            <v>1775</v>
          </cell>
          <cell r="C72">
            <v>88.352414136386258</v>
          </cell>
          <cell r="D72">
            <v>815</v>
          </cell>
          <cell r="E72">
            <v>45.91549295774648</v>
          </cell>
          <cell r="F72">
            <v>88.203463203463201</v>
          </cell>
          <cell r="G72">
            <v>389</v>
          </cell>
          <cell r="H72">
            <v>21.91549295774648</v>
          </cell>
          <cell r="I72">
            <v>98.9821882951654</v>
          </cell>
          <cell r="J72">
            <v>655</v>
          </cell>
          <cell r="K72">
            <v>36.901408450704224</v>
          </cell>
          <cell r="L72">
            <v>81.366459627329192</v>
          </cell>
          <cell r="M72">
            <v>380</v>
          </cell>
          <cell r="N72">
            <v>21.408450704225352</v>
          </cell>
          <cell r="O72">
            <v>102.70270270270269</v>
          </cell>
          <cell r="P72">
            <v>948</v>
          </cell>
          <cell r="Q72">
            <v>53.408450704225352</v>
          </cell>
          <cell r="R72">
            <v>78.088962108731465</v>
          </cell>
          <cell r="S72">
            <v>367</v>
          </cell>
          <cell r="T72">
            <v>20.676056338028172</v>
          </cell>
          <cell r="U72">
            <v>73.547094188376747</v>
          </cell>
        </row>
        <row r="77">
          <cell r="B77">
            <v>1288</v>
          </cell>
          <cell r="C77">
            <v>96.19118745332338</v>
          </cell>
          <cell r="D77">
            <v>595</v>
          </cell>
          <cell r="E77">
            <v>46.195652173913047</v>
          </cell>
          <cell r="F77">
            <v>90.425531914893625</v>
          </cell>
          <cell r="G77">
            <v>277</v>
          </cell>
          <cell r="H77">
            <v>21.506211180124225</v>
          </cell>
          <cell r="I77">
            <v>101.09489051094891</v>
          </cell>
          <cell r="J77">
            <v>387</v>
          </cell>
          <cell r="K77">
            <v>30.046583850931679</v>
          </cell>
          <cell r="L77">
            <v>82.869379014989292</v>
          </cell>
          <cell r="M77">
            <v>179</v>
          </cell>
          <cell r="N77">
            <v>13.897515527950311</v>
          </cell>
          <cell r="O77">
            <v>102.28571428571429</v>
          </cell>
          <cell r="P77">
            <v>537</v>
          </cell>
          <cell r="Q77">
            <v>41.692546583850934</v>
          </cell>
          <cell r="R77">
            <v>89.202657807308967</v>
          </cell>
          <cell r="S77">
            <v>200</v>
          </cell>
          <cell r="T77">
            <v>15.527950310559005</v>
          </cell>
          <cell r="U77">
            <v>92.592592592592595</v>
          </cell>
        </row>
        <row r="83">
          <cell r="B83">
            <v>2624</v>
          </cell>
          <cell r="C83">
            <v>99.620349278663639</v>
          </cell>
          <cell r="D83">
            <v>1494</v>
          </cell>
          <cell r="E83">
            <v>56.935975609756099</v>
          </cell>
          <cell r="F83">
            <v>103.82209867963863</v>
          </cell>
          <cell r="G83">
            <v>535</v>
          </cell>
          <cell r="H83">
            <v>20.388719512195124</v>
          </cell>
          <cell r="I83">
            <v>111.45833333333333</v>
          </cell>
          <cell r="J83">
            <v>989</v>
          </cell>
          <cell r="K83">
            <v>37.690548780487802</v>
          </cell>
          <cell r="L83">
            <v>90.733944954128447</v>
          </cell>
          <cell r="M83">
            <v>265</v>
          </cell>
          <cell r="N83">
            <v>10.099085365853659</v>
          </cell>
          <cell r="O83">
            <v>119.36936936936937</v>
          </cell>
          <cell r="P83">
            <v>947</v>
          </cell>
          <cell r="Q83">
            <v>36.089939024390247</v>
          </cell>
          <cell r="R83">
            <v>91.852570320077604</v>
          </cell>
          <cell r="S83">
            <v>646</v>
          </cell>
          <cell r="T83">
            <v>24.618902439024389</v>
          </cell>
          <cell r="U83">
            <v>93.21789321789322</v>
          </cell>
        </row>
      </sheetData>
      <sheetData sheetId="23" refreshError="1"/>
      <sheetData sheetId="24" refreshError="1"/>
      <sheetData sheetId="25">
        <row r="6">
          <cell r="B6">
            <v>44307</v>
          </cell>
          <cell r="C6">
            <v>99.637941890797876</v>
          </cell>
          <cell r="D6">
            <v>4150</v>
          </cell>
          <cell r="E6">
            <v>9.3664657954724984</v>
          </cell>
          <cell r="F6">
            <v>110.07957559681698</v>
          </cell>
          <cell r="G6">
            <v>4599</v>
          </cell>
          <cell r="H6">
            <v>10.379849685151331</v>
          </cell>
          <cell r="I6">
            <v>105.94333102971665</v>
          </cell>
          <cell r="J6">
            <v>9500</v>
          </cell>
          <cell r="K6">
            <v>21.441307242647888</v>
          </cell>
          <cell r="L6">
            <v>100.6782534972446</v>
          </cell>
          <cell r="M6">
            <v>10414</v>
          </cell>
          <cell r="N6">
            <v>23.50418669736159</v>
          </cell>
          <cell r="O6">
            <v>103.02730510486744</v>
          </cell>
          <cell r="P6">
            <v>4340</v>
          </cell>
          <cell r="Q6">
            <v>9.7952919403254572</v>
          </cell>
          <cell r="R6">
            <v>101.28354725787632</v>
          </cell>
          <cell r="S6">
            <v>6207</v>
          </cell>
          <cell r="T6">
            <v>14.009073058433206</v>
          </cell>
          <cell r="U6">
            <v>90.705830775975443</v>
          </cell>
          <cell r="V6">
            <v>5097</v>
          </cell>
          <cell r="W6">
            <v>11.50382558060803</v>
          </cell>
          <cell r="X6">
            <v>89.656992084432716</v>
          </cell>
        </row>
        <row r="8">
          <cell r="B8">
            <v>5030</v>
          </cell>
          <cell r="C8">
            <v>98.357450136879152</v>
          </cell>
          <cell r="D8">
            <v>428</v>
          </cell>
          <cell r="E8">
            <v>8.5089463220675938</v>
          </cell>
          <cell r="F8">
            <v>109.46291560102301</v>
          </cell>
          <cell r="G8">
            <v>500</v>
          </cell>
          <cell r="H8">
            <v>9.9403578528827037</v>
          </cell>
          <cell r="I8">
            <v>102.45901639344261</v>
          </cell>
          <cell r="J8">
            <v>1016</v>
          </cell>
          <cell r="K8">
            <v>20.198807157057654</v>
          </cell>
          <cell r="L8">
            <v>97.974927675988425</v>
          </cell>
          <cell r="M8">
            <v>1150</v>
          </cell>
          <cell r="N8">
            <v>22.86282306163022</v>
          </cell>
          <cell r="O8">
            <v>100.70052539404553</v>
          </cell>
          <cell r="P8">
            <v>556</v>
          </cell>
          <cell r="Q8">
            <v>11.053677932405567</v>
          </cell>
          <cell r="R8">
            <v>107.75193798449611</v>
          </cell>
          <cell r="S8">
            <v>801</v>
          </cell>
          <cell r="T8">
            <v>15.92445328031809</v>
          </cell>
          <cell r="U8">
            <v>91.64759725400458</v>
          </cell>
          <cell r="V8">
            <v>579</v>
          </cell>
          <cell r="W8">
            <v>11.510934393638172</v>
          </cell>
          <cell r="X8">
            <v>86.936936936936931</v>
          </cell>
        </row>
        <row r="16">
          <cell r="B16">
            <v>3086</v>
          </cell>
          <cell r="C16">
            <v>104.53929539295392</v>
          </cell>
          <cell r="D16">
            <v>268</v>
          </cell>
          <cell r="E16">
            <v>8.6843810758263125</v>
          </cell>
          <cell r="F16">
            <v>119.1111111111111</v>
          </cell>
          <cell r="G16">
            <v>282</v>
          </cell>
          <cell r="H16">
            <v>9.1380427738172383</v>
          </cell>
          <cell r="I16">
            <v>113.25301204819279</v>
          </cell>
          <cell r="J16">
            <v>637</v>
          </cell>
          <cell r="K16">
            <v>20.641607258587168</v>
          </cell>
          <cell r="L16">
            <v>104.59770114942528</v>
          </cell>
          <cell r="M16">
            <v>783</v>
          </cell>
          <cell r="N16">
            <v>25.372650680492548</v>
          </cell>
          <cell r="O16">
            <v>103.29815303430078</v>
          </cell>
          <cell r="P16">
            <v>334</v>
          </cell>
          <cell r="Q16">
            <v>10.823071937783538</v>
          </cell>
          <cell r="R16">
            <v>110.59602649006624</v>
          </cell>
          <cell r="S16">
            <v>386</v>
          </cell>
          <cell r="T16">
            <v>12.508101101749839</v>
          </cell>
          <cell r="U16">
            <v>96.019900497512438</v>
          </cell>
          <cell r="V16">
            <v>396</v>
          </cell>
          <cell r="W16">
            <v>12.832145171743356</v>
          </cell>
          <cell r="X16">
            <v>97.297297297297305</v>
          </cell>
        </row>
        <row r="24">
          <cell r="B24">
            <v>2873</v>
          </cell>
          <cell r="C24">
            <v>101.37614678899082</v>
          </cell>
          <cell r="D24">
            <v>231</v>
          </cell>
          <cell r="E24">
            <v>8.04037591367908</v>
          </cell>
          <cell r="F24">
            <v>100.87336244541486</v>
          </cell>
          <cell r="G24">
            <v>313</v>
          </cell>
          <cell r="H24">
            <v>10.894535328924469</v>
          </cell>
          <cell r="I24">
            <v>117.22846441947566</v>
          </cell>
          <cell r="J24">
            <v>585</v>
          </cell>
          <cell r="K24">
            <v>20.361990950226243</v>
          </cell>
          <cell r="L24">
            <v>94.813614262560776</v>
          </cell>
          <cell r="M24">
            <v>662</v>
          </cell>
          <cell r="N24">
            <v>23.042116254785938</v>
          </cell>
          <cell r="O24">
            <v>110.14975041597337</v>
          </cell>
          <cell r="P24">
            <v>263</v>
          </cell>
          <cell r="Q24">
            <v>9.1541942220675256</v>
          </cell>
          <cell r="R24">
            <v>115.8590308370044</v>
          </cell>
          <cell r="S24">
            <v>486</v>
          </cell>
          <cell r="T24">
            <v>16.916115558649494</v>
          </cell>
          <cell r="U24">
            <v>92.045454545454547</v>
          </cell>
          <cell r="V24">
            <v>333</v>
          </cell>
          <cell r="W24">
            <v>11.590671771667246</v>
          </cell>
          <cell r="X24">
            <v>91.232876712328775</v>
          </cell>
        </row>
        <row r="31">
          <cell r="B31">
            <v>13134</v>
          </cell>
          <cell r="C31">
            <v>101.93247962747381</v>
          </cell>
          <cell r="D31">
            <v>951</v>
          </cell>
          <cell r="E31">
            <v>7.240749200548195</v>
          </cell>
          <cell r="F31">
            <v>108.1911262798635</v>
          </cell>
          <cell r="G31">
            <v>1369</v>
          </cell>
          <cell r="H31">
            <v>10.423328765037308</v>
          </cell>
          <cell r="I31">
            <v>104.74368783473605</v>
          </cell>
          <cell r="J31">
            <v>3083</v>
          </cell>
          <cell r="K31">
            <v>23.473427744784527</v>
          </cell>
          <cell r="L31">
            <v>103.87466307277629</v>
          </cell>
          <cell r="M31">
            <v>3269</v>
          </cell>
          <cell r="N31">
            <v>24.88959951271509</v>
          </cell>
          <cell r="O31">
            <v>105.62197092084007</v>
          </cell>
          <cell r="P31">
            <v>1267</v>
          </cell>
          <cell r="Q31">
            <v>9.6467184406882893</v>
          </cell>
          <cell r="R31">
            <v>104.88410596026489</v>
          </cell>
          <cell r="S31">
            <v>1639</v>
          </cell>
          <cell r="T31">
            <v>12.479061976549414</v>
          </cell>
          <cell r="U31">
            <v>92.80860702151756</v>
          </cell>
          <cell r="V31">
            <v>1556</v>
          </cell>
          <cell r="W31">
            <v>11.847114359677175</v>
          </cell>
          <cell r="X31">
            <v>93.62214199759326</v>
          </cell>
        </row>
        <row r="42">
          <cell r="B42">
            <v>6366</v>
          </cell>
          <cell r="C42">
            <v>106.41925777331996</v>
          </cell>
          <cell r="D42">
            <v>651</v>
          </cell>
          <cell r="E42">
            <v>10.226201696512724</v>
          </cell>
          <cell r="F42">
            <v>126.40776699029126</v>
          </cell>
          <cell r="G42">
            <v>685</v>
          </cell>
          <cell r="H42">
            <v>10.760289035501099</v>
          </cell>
          <cell r="I42">
            <v>110.30595813204509</v>
          </cell>
          <cell r="J42">
            <v>1374</v>
          </cell>
          <cell r="K42">
            <v>21.583411875589068</v>
          </cell>
          <cell r="L42">
            <v>106.0185185185185</v>
          </cell>
          <cell r="M42">
            <v>1477</v>
          </cell>
          <cell r="N42">
            <v>23.20138234370091</v>
          </cell>
          <cell r="O42">
            <v>111.72465960665659</v>
          </cell>
          <cell r="P42">
            <v>598</v>
          </cell>
          <cell r="Q42">
            <v>9.3936537857367259</v>
          </cell>
          <cell r="R42">
            <v>100.84317032040472</v>
          </cell>
          <cell r="S42">
            <v>832</v>
          </cell>
          <cell r="T42">
            <v>13.06943135406849</v>
          </cell>
          <cell r="U42">
            <v>95.522388059701484</v>
          </cell>
          <cell r="V42">
            <v>749</v>
          </cell>
          <cell r="W42">
            <v>11.765629908890983</v>
          </cell>
          <cell r="X42">
            <v>98.03664921465969</v>
          </cell>
        </row>
        <row r="49">
          <cell r="B49">
            <v>2565</v>
          </cell>
          <cell r="C49">
            <v>89.310584958217262</v>
          </cell>
          <cell r="D49">
            <v>364</v>
          </cell>
          <cell r="E49">
            <v>14.19103313840156</v>
          </cell>
          <cell r="F49">
            <v>102.82485875706216</v>
          </cell>
          <cell r="G49">
            <v>292</v>
          </cell>
          <cell r="H49">
            <v>11.384015594541911</v>
          </cell>
          <cell r="I49">
            <v>105.03597122302158</v>
          </cell>
          <cell r="J49">
            <v>516</v>
          </cell>
          <cell r="K49">
            <v>20.116959064327485</v>
          </cell>
          <cell r="L49">
            <v>95.732838589981455</v>
          </cell>
          <cell r="M49">
            <v>535</v>
          </cell>
          <cell r="N49">
            <v>20.857699805068226</v>
          </cell>
          <cell r="O49">
            <v>94.522968197879862</v>
          </cell>
          <cell r="P49">
            <v>239</v>
          </cell>
          <cell r="Q49">
            <v>9.3177387914230021</v>
          </cell>
          <cell r="R49">
            <v>71.98795180722891</v>
          </cell>
          <cell r="S49">
            <v>336</v>
          </cell>
          <cell r="T49">
            <v>13.099415204678364</v>
          </cell>
          <cell r="U49">
            <v>75.84650112866818</v>
          </cell>
          <cell r="V49">
            <v>283</v>
          </cell>
          <cell r="W49">
            <v>11.033138401559455</v>
          </cell>
          <cell r="X49">
            <v>78.611111111111114</v>
          </cell>
        </row>
        <row r="55">
          <cell r="B55">
            <v>1445</v>
          </cell>
          <cell r="C55">
            <v>92.866323907455012</v>
          </cell>
          <cell r="D55">
            <v>107</v>
          </cell>
          <cell r="E55">
            <v>7.4048442906574392</v>
          </cell>
          <cell r="F55">
            <v>96.396396396396398</v>
          </cell>
          <cell r="G55">
            <v>149</v>
          </cell>
          <cell r="H55">
            <v>10.311418685121106</v>
          </cell>
          <cell r="I55">
            <v>107.97101449275361</v>
          </cell>
          <cell r="J55">
            <v>294</v>
          </cell>
          <cell r="K55">
            <v>20.346020761245676</v>
          </cell>
          <cell r="L55">
            <v>92.163009404388717</v>
          </cell>
          <cell r="M55">
            <v>343</v>
          </cell>
          <cell r="N55">
            <v>23.737024221453286</v>
          </cell>
          <cell r="O55">
            <v>96.89265536723164</v>
          </cell>
          <cell r="P55">
            <v>172</v>
          </cell>
          <cell r="Q55">
            <v>11.903114186851212</v>
          </cell>
          <cell r="R55">
            <v>118.62068965517241</v>
          </cell>
          <cell r="S55">
            <v>217</v>
          </cell>
          <cell r="T55">
            <v>15.017301038062284</v>
          </cell>
          <cell r="U55">
            <v>78.33935018050542</v>
          </cell>
          <cell r="V55">
            <v>163</v>
          </cell>
          <cell r="W55">
            <v>11.280276816608996</v>
          </cell>
          <cell r="X55">
            <v>76.886792452830193</v>
          </cell>
        </row>
        <row r="61">
          <cell r="B61">
            <v>2428</v>
          </cell>
          <cell r="C61">
            <v>94.585118815738213</v>
          </cell>
          <cell r="D61">
            <v>322</v>
          </cell>
          <cell r="E61">
            <v>13.261943986820429</v>
          </cell>
          <cell r="F61">
            <v>96.407185628742525</v>
          </cell>
          <cell r="G61">
            <v>273</v>
          </cell>
          <cell r="H61">
            <v>11.243822075782537</v>
          </cell>
          <cell r="I61">
            <v>106.22568093385215</v>
          </cell>
          <cell r="J61">
            <v>515</v>
          </cell>
          <cell r="K61">
            <v>21.210873146622735</v>
          </cell>
          <cell r="L61">
            <v>91.312056737588648</v>
          </cell>
          <cell r="M61">
            <v>533</v>
          </cell>
          <cell r="N61">
            <v>21.952224052718286</v>
          </cell>
          <cell r="O61">
            <v>91.580756013745699</v>
          </cell>
          <cell r="P61">
            <v>194</v>
          </cell>
          <cell r="Q61">
            <v>7.990115321252059</v>
          </cell>
          <cell r="R61">
            <v>91.509433962264154</v>
          </cell>
          <cell r="S61">
            <v>383</v>
          </cell>
          <cell r="T61">
            <v>15.774299835255354</v>
          </cell>
          <cell r="U61">
            <v>104.35967302452316</v>
          </cell>
          <cell r="V61">
            <v>208</v>
          </cell>
          <cell r="W61">
            <v>8.5667215815486006</v>
          </cell>
          <cell r="X61">
            <v>82.86852589641434</v>
          </cell>
        </row>
        <row r="67">
          <cell r="B67">
            <v>1693</v>
          </cell>
          <cell r="C67">
            <v>98.201856148491885</v>
          </cell>
          <cell r="D67">
            <v>198</v>
          </cell>
          <cell r="E67">
            <v>11.695215593620793</v>
          </cell>
          <cell r="F67">
            <v>121.47239263803682</v>
          </cell>
          <cell r="G67">
            <v>165</v>
          </cell>
          <cell r="H67">
            <v>9.7460129946839924</v>
          </cell>
          <cell r="I67">
            <v>104.43037974683544</v>
          </cell>
          <cell r="J67">
            <v>345</v>
          </cell>
          <cell r="K67">
            <v>20.378027170702893</v>
          </cell>
          <cell r="L67">
            <v>104.54545454545455</v>
          </cell>
          <cell r="M67">
            <v>342</v>
          </cell>
          <cell r="N67">
            <v>20.200826934435913</v>
          </cell>
          <cell r="O67">
            <v>91.935483870967744</v>
          </cell>
          <cell r="P67">
            <v>189</v>
          </cell>
          <cell r="Q67">
            <v>11.163614884819847</v>
          </cell>
          <cell r="R67">
            <v>104.41988950276244</v>
          </cell>
          <cell r="S67">
            <v>259</v>
          </cell>
          <cell r="T67">
            <v>15.298287064382752</v>
          </cell>
          <cell r="U67">
            <v>80.9375</v>
          </cell>
          <cell r="V67">
            <v>195</v>
          </cell>
          <cell r="W67">
            <v>11.518015357353811</v>
          </cell>
          <cell r="X67">
            <v>97.5</v>
          </cell>
        </row>
        <row r="71">
          <cell r="B71">
            <v>1775</v>
          </cell>
          <cell r="C71">
            <v>88.352414136386258</v>
          </cell>
          <cell r="D71">
            <v>229</v>
          </cell>
          <cell r="E71">
            <v>12.901408450704224</v>
          </cell>
          <cell r="F71">
            <v>99.565217391304344</v>
          </cell>
          <cell r="G71">
            <v>160</v>
          </cell>
          <cell r="H71">
            <v>9.0140845070422539</v>
          </cell>
          <cell r="I71">
            <v>98.159509202453989</v>
          </cell>
          <cell r="J71">
            <v>336</v>
          </cell>
          <cell r="K71">
            <v>18.929577464788732</v>
          </cell>
          <cell r="L71">
            <v>85.933503836317144</v>
          </cell>
          <cell r="M71">
            <v>395</v>
          </cell>
          <cell r="N71">
            <v>22.253521126760564</v>
          </cell>
          <cell r="O71">
            <v>94.047619047619051</v>
          </cell>
          <cell r="P71">
            <v>179</v>
          </cell>
          <cell r="Q71">
            <v>10.08450704225352</v>
          </cell>
          <cell r="R71">
            <v>84.037558685446015</v>
          </cell>
          <cell r="S71">
            <v>262</v>
          </cell>
          <cell r="T71">
            <v>14.760563380281692</v>
          </cell>
          <cell r="U71">
            <v>84.244372990353696</v>
          </cell>
          <cell r="V71">
            <v>214</v>
          </cell>
          <cell r="W71">
            <v>12.056338028169014</v>
          </cell>
          <cell r="X71">
            <v>76.156583629893234</v>
          </cell>
        </row>
        <row r="76">
          <cell r="B76">
            <v>1288</v>
          </cell>
          <cell r="C76">
            <v>96.19118745332338</v>
          </cell>
          <cell r="D76">
            <v>141</v>
          </cell>
          <cell r="E76">
            <v>10.947204968944099</v>
          </cell>
          <cell r="F76">
            <v>124.77876106194689</v>
          </cell>
          <cell r="G76">
            <v>136</v>
          </cell>
          <cell r="H76">
            <v>10.559006211180124</v>
          </cell>
          <cell r="I76">
            <v>84.472049689440993</v>
          </cell>
          <cell r="J76">
            <v>291</v>
          </cell>
          <cell r="K76">
            <v>22.593167701863354</v>
          </cell>
          <cell r="L76">
            <v>99.657534246575338</v>
          </cell>
          <cell r="M76">
            <v>333</v>
          </cell>
          <cell r="N76">
            <v>25.854037267080741</v>
          </cell>
          <cell r="O76">
            <v>108.8235294117647</v>
          </cell>
          <cell r="P76">
            <v>102</v>
          </cell>
          <cell r="Q76">
            <v>7.9192546583850927</v>
          </cell>
          <cell r="R76">
            <v>96.226415094339629</v>
          </cell>
          <cell r="S76">
            <v>165</v>
          </cell>
          <cell r="T76">
            <v>12.81055900621118</v>
          </cell>
          <cell r="U76">
            <v>79.710144927536234</v>
          </cell>
          <cell r="V76">
            <v>120</v>
          </cell>
          <cell r="W76">
            <v>9.316770186335404</v>
          </cell>
          <cell r="X76">
            <v>77.922077922077932</v>
          </cell>
        </row>
        <row r="82">
          <cell r="B82">
            <v>2624</v>
          </cell>
          <cell r="C82">
            <v>99.620349278663639</v>
          </cell>
          <cell r="D82">
            <v>260</v>
          </cell>
          <cell r="E82">
            <v>9.9085365853658534</v>
          </cell>
          <cell r="F82">
            <v>115.04424778761062</v>
          </cell>
          <cell r="G82">
            <v>275</v>
          </cell>
          <cell r="H82">
            <v>10.480182926829269</v>
          </cell>
          <cell r="I82">
            <v>108.26771653543308</v>
          </cell>
          <cell r="J82">
            <v>508</v>
          </cell>
          <cell r="K82">
            <v>19.359756097560975</v>
          </cell>
          <cell r="L82">
            <v>107.17299578059072</v>
          </cell>
          <cell r="M82">
            <v>592</v>
          </cell>
          <cell r="N82">
            <v>22.560975609756099</v>
          </cell>
          <cell r="O82">
            <v>100.33898305084745</v>
          </cell>
          <cell r="P82">
            <v>247</v>
          </cell>
          <cell r="Q82">
            <v>9.4131097560975618</v>
          </cell>
          <cell r="R82">
            <v>98.8</v>
          </cell>
          <cell r="S82">
            <v>441</v>
          </cell>
          <cell r="T82">
            <v>16.806402439024389</v>
          </cell>
          <cell r="U82">
            <v>92.452830188679243</v>
          </cell>
          <cell r="V82">
            <v>301</v>
          </cell>
          <cell r="W82">
            <v>11.471036585365853</v>
          </cell>
          <cell r="X82">
            <v>82.92011019283747</v>
          </cell>
        </row>
      </sheetData>
      <sheetData sheetId="26" refreshError="1"/>
      <sheetData sheetId="27" refreshError="1"/>
      <sheetData sheetId="28">
        <row r="7">
          <cell r="B7">
            <v>44307</v>
          </cell>
          <cell r="C7">
            <v>99.637941890797876</v>
          </cell>
          <cell r="D7">
            <v>15161</v>
          </cell>
          <cell r="E7">
            <v>34.218069379556276</v>
          </cell>
          <cell r="F7">
            <v>105.75474330357142</v>
          </cell>
          <cell r="G7">
            <v>10167</v>
          </cell>
          <cell r="H7">
            <v>22.946712709052747</v>
          </cell>
          <cell r="I7">
            <v>96.22373651334469</v>
          </cell>
          <cell r="J7">
            <v>10950</v>
          </cell>
          <cell r="K7">
            <v>24.713927821788882</v>
          </cell>
          <cell r="L7">
            <v>95.926412614980293</v>
          </cell>
          <cell r="M7">
            <v>4824</v>
          </cell>
          <cell r="N7">
            <v>10.887670119845623</v>
          </cell>
          <cell r="O7">
            <v>97.691373025516398</v>
          </cell>
          <cell r="P7">
            <v>2919</v>
          </cell>
          <cell r="Q7">
            <v>6.5881237727672834</v>
          </cell>
          <cell r="R7">
            <v>99.965753424657535</v>
          </cell>
          <cell r="S7">
            <v>286</v>
          </cell>
          <cell r="T7">
            <v>0.64549619698918903</v>
          </cell>
          <cell r="U7">
            <v>97.610921501706486</v>
          </cell>
        </row>
        <row r="9">
          <cell r="B9">
            <v>5030</v>
          </cell>
          <cell r="C9">
            <v>98.357450136879152</v>
          </cell>
          <cell r="D9">
            <v>1535</v>
          </cell>
          <cell r="E9">
            <v>30.516898608349901</v>
          </cell>
          <cell r="F9">
            <v>103.57624831309042</v>
          </cell>
          <cell r="G9">
            <v>1403</v>
          </cell>
          <cell r="H9">
            <v>27.892644135188867</v>
          </cell>
          <cell r="I9">
            <v>99.151943462897535</v>
          </cell>
          <cell r="J9">
            <v>1261</v>
          </cell>
          <cell r="K9">
            <v>25.069582504970178</v>
          </cell>
          <cell r="L9">
            <v>96.925441967717134</v>
          </cell>
          <cell r="M9">
            <v>543</v>
          </cell>
          <cell r="N9">
            <v>10.795228628230616</v>
          </cell>
          <cell r="O9">
            <v>89.016393442622956</v>
          </cell>
          <cell r="P9">
            <v>263</v>
          </cell>
          <cell r="Q9">
            <v>5.2286282306163026</v>
          </cell>
          <cell r="R9">
            <v>93.928571428571431</v>
          </cell>
          <cell r="S9">
            <v>25</v>
          </cell>
          <cell r="T9">
            <v>0.49701789264413521</v>
          </cell>
          <cell r="U9">
            <v>96.15384615384616</v>
          </cell>
        </row>
        <row r="17">
          <cell r="B17">
            <v>3086</v>
          </cell>
          <cell r="C17">
            <v>104.53929539295392</v>
          </cell>
          <cell r="D17">
            <v>1115</v>
          </cell>
          <cell r="E17">
            <v>36.130913804277384</v>
          </cell>
          <cell r="F17">
            <v>119.76369495166487</v>
          </cell>
          <cell r="G17">
            <v>635</v>
          </cell>
          <cell r="H17">
            <v>20.576798444588466</v>
          </cell>
          <cell r="I17">
            <v>96.798780487804876</v>
          </cell>
          <cell r="J17">
            <v>814</v>
          </cell>
          <cell r="K17">
            <v>26.377187297472453</v>
          </cell>
          <cell r="L17">
            <v>98.786407766990294</v>
          </cell>
          <cell r="M17">
            <v>297</v>
          </cell>
          <cell r="N17">
            <v>9.6241088788075171</v>
          </cell>
          <cell r="O17">
            <v>88.922155688622752</v>
          </cell>
          <cell r="P17">
            <v>206</v>
          </cell>
          <cell r="Q17">
            <v>6.675307841866494</v>
          </cell>
          <cell r="R17">
            <v>108.42105263157895</v>
          </cell>
          <cell r="S17">
            <v>19</v>
          </cell>
          <cell r="T17">
            <v>0.61568373298768631</v>
          </cell>
          <cell r="U17">
            <v>111.76470588235294</v>
          </cell>
        </row>
        <row r="25">
          <cell r="B25">
            <v>2873</v>
          </cell>
          <cell r="C25">
            <v>101.37614678899082</v>
          </cell>
          <cell r="D25">
            <v>896</v>
          </cell>
          <cell r="E25">
            <v>31.186912634876435</v>
          </cell>
          <cell r="F25">
            <v>109.80392156862746</v>
          </cell>
          <cell r="G25">
            <v>636</v>
          </cell>
          <cell r="H25">
            <v>22.137138879220327</v>
          </cell>
          <cell r="I25">
            <v>102.91262135922329</v>
          </cell>
          <cell r="J25">
            <v>768</v>
          </cell>
          <cell r="K25">
            <v>26.73163940132266</v>
          </cell>
          <cell r="L25">
            <v>96.725440806045341</v>
          </cell>
          <cell r="M25">
            <v>361</v>
          </cell>
          <cell r="N25">
            <v>12.565262791507134</v>
          </cell>
          <cell r="O25">
            <v>96.782841823056302</v>
          </cell>
          <cell r="P25">
            <v>198</v>
          </cell>
          <cell r="Q25">
            <v>6.8917507831534985</v>
          </cell>
          <cell r="R25">
            <v>96.58536585365853</v>
          </cell>
          <cell r="S25">
            <v>14</v>
          </cell>
          <cell r="T25">
            <v>0.4872955099199443</v>
          </cell>
          <cell r="U25">
            <v>50</v>
          </cell>
        </row>
        <row r="32">
          <cell r="B32">
            <v>13134</v>
          </cell>
          <cell r="C32">
            <v>101.93247962747381</v>
          </cell>
          <cell r="D32">
            <v>4439</v>
          </cell>
          <cell r="E32">
            <v>33.797776762600883</v>
          </cell>
          <cell r="F32">
            <v>112.06765968189852</v>
          </cell>
          <cell r="G32">
            <v>2443</v>
          </cell>
          <cell r="H32">
            <v>18.600578650829906</v>
          </cell>
          <cell r="I32">
            <v>97.21448467966573</v>
          </cell>
          <cell r="J32">
            <v>3343</v>
          </cell>
          <cell r="K32">
            <v>25.453022689203593</v>
          </cell>
          <cell r="L32">
            <v>93.957279370432829</v>
          </cell>
          <cell r="M32">
            <v>1599</v>
          </cell>
          <cell r="N32">
            <v>12.174508908177248</v>
          </cell>
          <cell r="O32">
            <v>101.13851992409867</v>
          </cell>
          <cell r="P32">
            <v>1159</v>
          </cell>
          <cell r="Q32">
            <v>8.8244251560834464</v>
          </cell>
          <cell r="R32">
            <v>102.02464788732395</v>
          </cell>
          <cell r="S32">
            <v>151</v>
          </cell>
          <cell r="T32">
            <v>1.1496878331049185</v>
          </cell>
          <cell r="U32">
            <v>111.02941176470588</v>
          </cell>
        </row>
        <row r="43">
          <cell r="B43">
            <v>6366</v>
          </cell>
          <cell r="C43">
            <v>106.41925777331996</v>
          </cell>
          <cell r="D43">
            <v>2024</v>
          </cell>
          <cell r="E43">
            <v>31.793905120955074</v>
          </cell>
          <cell r="F43">
            <v>118.98883009994121</v>
          </cell>
          <cell r="G43">
            <v>1479</v>
          </cell>
          <cell r="H43">
            <v>23.232799245994347</v>
          </cell>
          <cell r="I43">
            <v>97.882197220383844</v>
          </cell>
          <cell r="J43">
            <v>1647</v>
          </cell>
          <cell r="K43">
            <v>25.871819038642791</v>
          </cell>
          <cell r="L43">
            <v>101.66666666666666</v>
          </cell>
          <cell r="M43">
            <v>713</v>
          </cell>
          <cell r="N43">
            <v>11.200125667609173</v>
          </cell>
          <cell r="O43">
            <v>106.25931445603575</v>
          </cell>
          <cell r="P43">
            <v>476</v>
          </cell>
          <cell r="Q43">
            <v>7.4772227458372598</v>
          </cell>
          <cell r="R43">
            <v>105.54323725055433</v>
          </cell>
          <cell r="S43">
            <v>27</v>
          </cell>
          <cell r="T43">
            <v>0.42412818096135718</v>
          </cell>
          <cell r="U43">
            <v>96.428571428571431</v>
          </cell>
        </row>
        <row r="50">
          <cell r="B50">
            <v>2565</v>
          </cell>
          <cell r="C50">
            <v>89.310584958217262</v>
          </cell>
          <cell r="D50">
            <v>952</v>
          </cell>
          <cell r="E50">
            <v>37.115009746588697</v>
          </cell>
          <cell r="F50">
            <v>86.545454545454547</v>
          </cell>
          <cell r="G50">
            <v>681</v>
          </cell>
          <cell r="H50">
            <v>26.549707602339179</v>
          </cell>
          <cell r="I50">
            <v>88.098318240620955</v>
          </cell>
          <cell r="J50">
            <v>579</v>
          </cell>
          <cell r="K50">
            <v>22.573099415204677</v>
          </cell>
          <cell r="L50">
            <v>96.5</v>
          </cell>
          <cell r="M50">
            <v>224</v>
          </cell>
          <cell r="N50">
            <v>8.7329434697855763</v>
          </cell>
          <cell r="O50">
            <v>85.496183206106863</v>
          </cell>
          <cell r="P50">
            <v>119</v>
          </cell>
          <cell r="Q50">
            <v>4.6393762183235872</v>
          </cell>
          <cell r="R50">
            <v>94.444444444444443</v>
          </cell>
          <cell r="S50">
            <v>10</v>
          </cell>
          <cell r="T50">
            <v>0.38986354775828458</v>
          </cell>
          <cell r="U50">
            <v>90.909090909090907</v>
          </cell>
        </row>
        <row r="56">
          <cell r="B56">
            <v>1445</v>
          </cell>
          <cell r="C56">
            <v>92.866323907455012</v>
          </cell>
          <cell r="D56">
            <v>460</v>
          </cell>
          <cell r="E56">
            <v>31.833910034602077</v>
          </cell>
          <cell r="F56">
            <v>90.909090909090907</v>
          </cell>
          <cell r="G56">
            <v>341</v>
          </cell>
          <cell r="H56">
            <v>23.598615916955019</v>
          </cell>
          <cell r="I56">
            <v>99.416909620991262</v>
          </cell>
          <cell r="J56">
            <v>330</v>
          </cell>
          <cell r="K56">
            <v>22.837370242214533</v>
          </cell>
          <cell r="L56">
            <v>87.7659574468085</v>
          </cell>
          <cell r="M56">
            <v>176</v>
          </cell>
          <cell r="N56">
            <v>12.179930795847751</v>
          </cell>
          <cell r="O56">
            <v>104.14201183431953</v>
          </cell>
          <cell r="P56">
            <v>129</v>
          </cell>
          <cell r="Q56">
            <v>8.9273356401384074</v>
          </cell>
          <cell r="R56">
            <v>88.356164383561648</v>
          </cell>
          <cell r="S56">
            <v>9</v>
          </cell>
          <cell r="T56">
            <v>0.62283737024221453</v>
          </cell>
          <cell r="U56">
            <v>56.25</v>
          </cell>
        </row>
        <row r="62">
          <cell r="B62">
            <v>2428</v>
          </cell>
          <cell r="C62">
            <v>94.585118815738213</v>
          </cell>
          <cell r="D62">
            <v>1315</v>
          </cell>
          <cell r="E62">
            <v>54.159802306425043</v>
          </cell>
          <cell r="F62">
            <v>98.797896318557477</v>
          </cell>
          <cell r="G62">
            <v>458</v>
          </cell>
          <cell r="H62">
            <v>18.863261943986821</v>
          </cell>
          <cell r="I62">
            <v>88.416988416988417</v>
          </cell>
          <cell r="J62">
            <v>396</v>
          </cell>
          <cell r="K62">
            <v>16.309719934102141</v>
          </cell>
          <cell r="L62">
            <v>95.192307692307693</v>
          </cell>
          <cell r="M62">
            <v>175</v>
          </cell>
          <cell r="N62">
            <v>7.207578253706755</v>
          </cell>
          <cell r="O62">
            <v>87.5</v>
          </cell>
          <cell r="P62">
            <v>78</v>
          </cell>
          <cell r="Q62">
            <v>3.2125205930807246</v>
          </cell>
          <cell r="R62">
            <v>79.591836734693871</v>
          </cell>
          <cell r="S62">
            <v>6</v>
          </cell>
          <cell r="T62">
            <v>0.24711696869851729</v>
          </cell>
          <cell r="U62">
            <v>150</v>
          </cell>
        </row>
        <row r="68">
          <cell r="B68">
            <v>1693</v>
          </cell>
          <cell r="C68">
            <v>98.201856148491885</v>
          </cell>
          <cell r="D68">
            <v>418</v>
          </cell>
          <cell r="E68">
            <v>24.689899586532782</v>
          </cell>
          <cell r="F68">
            <v>96.759259259259252</v>
          </cell>
          <cell r="G68">
            <v>517</v>
          </cell>
          <cell r="H68">
            <v>30.537507383343176</v>
          </cell>
          <cell r="I68">
            <v>96.455223880597018</v>
          </cell>
          <cell r="J68">
            <v>482</v>
          </cell>
          <cell r="K68">
            <v>28.470171293561723</v>
          </cell>
          <cell r="L68">
            <v>100</v>
          </cell>
          <cell r="M68">
            <v>186</v>
          </cell>
          <cell r="N68">
            <v>10.986414648552865</v>
          </cell>
          <cell r="O68">
            <v>95.876288659793815</v>
          </cell>
          <cell r="P68">
            <v>84</v>
          </cell>
          <cell r="Q68">
            <v>4.9616066154754872</v>
          </cell>
          <cell r="R68">
            <v>113.51351351351352</v>
          </cell>
          <cell r="S68">
            <v>6</v>
          </cell>
          <cell r="T68">
            <v>0.3544004725339634</v>
          </cell>
          <cell r="U68">
            <v>100</v>
          </cell>
        </row>
        <row r="72">
          <cell r="B72">
            <v>1775</v>
          </cell>
          <cell r="C72">
            <v>88.352414136386258</v>
          </cell>
          <cell r="D72">
            <v>743</v>
          </cell>
          <cell r="E72">
            <v>41.859154929577464</v>
          </cell>
          <cell r="F72">
            <v>90.831295843520792</v>
          </cell>
          <cell r="G72">
            <v>484</v>
          </cell>
          <cell r="H72">
            <v>27.267605633802816</v>
          </cell>
          <cell r="I72">
            <v>89.962825278810413</v>
          </cell>
          <cell r="J72">
            <v>348</v>
          </cell>
          <cell r="K72">
            <v>19.605633802816904</v>
          </cell>
          <cell r="L72">
            <v>78.733031674208149</v>
          </cell>
          <cell r="M72">
            <v>144</v>
          </cell>
          <cell r="N72">
            <v>8.112676056338028</v>
          </cell>
          <cell r="O72">
            <v>100</v>
          </cell>
          <cell r="P72">
            <v>53</v>
          </cell>
          <cell r="Q72">
            <v>2.9859154929577465</v>
          </cell>
          <cell r="R72">
            <v>85.483870967741936</v>
          </cell>
          <cell r="S72">
            <v>3</v>
          </cell>
          <cell r="T72">
            <v>0.16901408450704225</v>
          </cell>
          <cell r="U72">
            <v>60</v>
          </cell>
        </row>
        <row r="77">
          <cell r="B77">
            <v>1288</v>
          </cell>
          <cell r="C77">
            <v>96.19118745332338</v>
          </cell>
          <cell r="D77">
            <v>481</v>
          </cell>
          <cell r="E77">
            <v>37.344720496894411</v>
          </cell>
          <cell r="F77">
            <v>93.76218323586744</v>
          </cell>
          <cell r="G77">
            <v>349</v>
          </cell>
          <cell r="H77">
            <v>27.096273291925467</v>
          </cell>
          <cell r="I77">
            <v>97.759103641456576</v>
          </cell>
          <cell r="J77">
            <v>285</v>
          </cell>
          <cell r="K77">
            <v>22.127329192546583</v>
          </cell>
          <cell r="L77">
            <v>93.442622950819683</v>
          </cell>
          <cell r="M77">
            <v>122</v>
          </cell>
          <cell r="N77">
            <v>9.4720496894409933</v>
          </cell>
          <cell r="O77">
            <v>106.08695652173914</v>
          </cell>
          <cell r="P77">
            <v>46</v>
          </cell>
          <cell r="Q77">
            <v>3.5714285714285712</v>
          </cell>
          <cell r="R77">
            <v>100</v>
          </cell>
          <cell r="S77">
            <v>5</v>
          </cell>
          <cell r="T77">
            <v>0.38819875776397517</v>
          </cell>
          <cell r="U77">
            <v>166.66666666666669</v>
          </cell>
        </row>
        <row r="83">
          <cell r="B83">
            <v>2624</v>
          </cell>
          <cell r="C83">
            <v>99.620349278663639</v>
          </cell>
          <cell r="D83">
            <v>783</v>
          </cell>
          <cell r="E83">
            <v>29.839939024390244</v>
          </cell>
          <cell r="F83">
            <v>105.1006711409396</v>
          </cell>
          <cell r="G83">
            <v>741</v>
          </cell>
          <cell r="H83">
            <v>28.239329268292686</v>
          </cell>
          <cell r="I83">
            <v>94.035532994923855</v>
          </cell>
          <cell r="J83">
            <v>697</v>
          </cell>
          <cell r="K83">
            <v>26.5625</v>
          </cell>
          <cell r="L83">
            <v>100</v>
          </cell>
          <cell r="M83">
            <v>284</v>
          </cell>
          <cell r="N83">
            <v>10.823170731707316</v>
          </cell>
          <cell r="O83">
            <v>99.649122807017548</v>
          </cell>
          <cell r="P83">
            <v>108</v>
          </cell>
          <cell r="Q83">
            <v>4.1158536585365857</v>
          </cell>
          <cell r="R83">
            <v>101.88679245283019</v>
          </cell>
          <cell r="S83">
            <v>11</v>
          </cell>
          <cell r="T83">
            <v>0.41920731707317077</v>
          </cell>
          <cell r="U83">
            <v>84.615384615384613</v>
          </cell>
        </row>
      </sheetData>
      <sheetData sheetId="29" refreshError="1"/>
      <sheetData sheetId="30" refreshError="1"/>
      <sheetData sheetId="31">
        <row r="6">
          <cell r="B6">
            <v>44307</v>
          </cell>
          <cell r="C6">
            <v>99.637941890797876</v>
          </cell>
          <cell r="D6">
            <v>11169</v>
          </cell>
          <cell r="E6">
            <v>25.208206378224663</v>
          </cell>
          <cell r="F6">
            <v>106.40182909402687</v>
          </cell>
          <cell r="G6">
            <v>6500</v>
          </cell>
          <cell r="H6">
            <v>14.67036811339066</v>
          </cell>
          <cell r="I6">
            <v>106.45266950540453</v>
          </cell>
          <cell r="J6">
            <v>9440</v>
          </cell>
          <cell r="K6">
            <v>21.305888460062743</v>
          </cell>
          <cell r="L6">
            <v>103.5201228204847</v>
          </cell>
          <cell r="M6">
            <v>7162</v>
          </cell>
          <cell r="N6">
            <v>16.164488681246755</v>
          </cell>
          <cell r="O6">
            <v>101.2869466836374</v>
          </cell>
          <cell r="P6">
            <v>10036</v>
          </cell>
          <cell r="Q6">
            <v>22.65104836707518</v>
          </cell>
          <cell r="R6">
            <v>85.961456102783728</v>
          </cell>
        </row>
        <row r="8">
          <cell r="B8">
            <v>5030</v>
          </cell>
          <cell r="C8">
            <v>98.357450136879152</v>
          </cell>
          <cell r="D8">
            <v>1186</v>
          </cell>
          <cell r="E8">
            <v>23.578528827037772</v>
          </cell>
          <cell r="F8">
            <v>100</v>
          </cell>
          <cell r="G8">
            <v>747</v>
          </cell>
          <cell r="H8">
            <v>14.85089463220676</v>
          </cell>
          <cell r="I8">
            <v>111.82634730538923</v>
          </cell>
          <cell r="J8">
            <v>1086</v>
          </cell>
          <cell r="K8">
            <v>21.590457256461232</v>
          </cell>
          <cell r="L8">
            <v>110.36585365853659</v>
          </cell>
          <cell r="M8">
            <v>763</v>
          </cell>
          <cell r="N8">
            <v>15.168986083499005</v>
          </cell>
          <cell r="O8">
            <v>100.13123359580052</v>
          </cell>
          <cell r="P8">
            <v>1248</v>
          </cell>
          <cell r="Q8">
            <v>24.811133200795229</v>
          </cell>
          <cell r="R8">
            <v>82.430647291941867</v>
          </cell>
        </row>
        <row r="16">
          <cell r="B16">
            <v>3086</v>
          </cell>
          <cell r="C16">
            <v>104.53929539295392</v>
          </cell>
          <cell r="D16">
            <v>914</v>
          </cell>
          <cell r="E16">
            <v>29.617627997407649</v>
          </cell>
          <cell r="F16">
            <v>125.03419972640219</v>
          </cell>
          <cell r="G16">
            <v>461</v>
          </cell>
          <cell r="H16">
            <v>14.938431626701231</v>
          </cell>
          <cell r="I16">
            <v>115.25000000000001</v>
          </cell>
          <cell r="J16">
            <v>660</v>
          </cell>
          <cell r="K16">
            <v>21.38690861957226</v>
          </cell>
          <cell r="L16">
            <v>97.633136094674555</v>
          </cell>
          <cell r="M16">
            <v>454</v>
          </cell>
          <cell r="N16">
            <v>14.711600777705769</v>
          </cell>
          <cell r="O16">
            <v>93.415637860082299</v>
          </cell>
          <cell r="P16">
            <v>597</v>
          </cell>
          <cell r="Q16">
            <v>19.345430978613091</v>
          </cell>
          <cell r="R16">
            <v>90.591805766312589</v>
          </cell>
        </row>
        <row r="24">
          <cell r="B24">
            <v>2873</v>
          </cell>
          <cell r="C24">
            <v>101.37614678899082</v>
          </cell>
          <cell r="D24">
            <v>943</v>
          </cell>
          <cell r="E24">
            <v>32.822833275321962</v>
          </cell>
          <cell r="F24">
            <v>104.89432703003337</v>
          </cell>
          <cell r="G24">
            <v>495</v>
          </cell>
          <cell r="H24">
            <v>17.229376957883748</v>
          </cell>
          <cell r="I24">
            <v>92.007434944237914</v>
          </cell>
          <cell r="J24">
            <v>712</v>
          </cell>
          <cell r="K24">
            <v>24.78245736164288</v>
          </cell>
          <cell r="L24">
            <v>104.09356725146199</v>
          </cell>
          <cell r="M24">
            <v>461</v>
          </cell>
          <cell r="N24">
            <v>16.045945005221025</v>
          </cell>
          <cell r="O24">
            <v>106.46651270207852</v>
          </cell>
          <cell r="P24">
            <v>262</v>
          </cell>
          <cell r="Q24">
            <v>9.1193873999303854</v>
          </cell>
          <cell r="R24">
            <v>93.571428571428569</v>
          </cell>
        </row>
        <row r="31">
          <cell r="B31">
            <v>13134</v>
          </cell>
          <cell r="C31">
            <v>101.93247962747381</v>
          </cell>
          <cell r="D31">
            <v>2961</v>
          </cell>
          <cell r="E31">
            <v>22.544540886249429</v>
          </cell>
          <cell r="F31">
            <v>108.74035989717224</v>
          </cell>
          <cell r="G31">
            <v>1899</v>
          </cell>
          <cell r="H31">
            <v>14.45865692096848</v>
          </cell>
          <cell r="I31">
            <v>108.45231296402056</v>
          </cell>
          <cell r="J31">
            <v>2707</v>
          </cell>
          <cell r="K31">
            <v>20.610628902086191</v>
          </cell>
          <cell r="L31">
            <v>102.11241041116558</v>
          </cell>
          <cell r="M31">
            <v>2320</v>
          </cell>
          <cell r="N31">
            <v>17.664077965585502</v>
          </cell>
          <cell r="O31">
            <v>110.00474158368895</v>
          </cell>
          <cell r="P31">
            <v>3247</v>
          </cell>
          <cell r="Q31">
            <v>24.722095325110399</v>
          </cell>
          <cell r="R31">
            <v>88.934538482607508</v>
          </cell>
        </row>
        <row r="42">
          <cell r="B42">
            <v>6366</v>
          </cell>
          <cell r="C42">
            <v>106.41925777331996</v>
          </cell>
          <cell r="D42">
            <v>1669</v>
          </cell>
          <cell r="E42">
            <v>26.21740496387056</v>
          </cell>
          <cell r="F42">
            <v>108.37662337662337</v>
          </cell>
          <cell r="G42">
            <v>1048</v>
          </cell>
          <cell r="H42">
            <v>16.462456801759345</v>
          </cell>
          <cell r="I42">
            <v>121.2962962962963</v>
          </cell>
          <cell r="J42">
            <v>1389</v>
          </cell>
          <cell r="K42">
            <v>21.81903864278982</v>
          </cell>
          <cell r="L42">
            <v>113.20293398533008</v>
          </cell>
          <cell r="M42">
            <v>974</v>
          </cell>
          <cell r="N42">
            <v>15.300031416902293</v>
          </cell>
          <cell r="O42">
            <v>102.85110876451952</v>
          </cell>
          <cell r="P42">
            <v>1286</v>
          </cell>
          <cell r="Q42">
            <v>20.201068174677978</v>
          </cell>
          <cell r="R42">
            <v>91.595441595441599</v>
          </cell>
        </row>
        <row r="49">
          <cell r="B49">
            <v>2565</v>
          </cell>
          <cell r="C49">
            <v>89.310584958217262</v>
          </cell>
          <cell r="D49">
            <v>709</v>
          </cell>
          <cell r="E49">
            <v>27.641325536062379</v>
          </cell>
          <cell r="F49">
            <v>96.857923497267763</v>
          </cell>
          <cell r="G49">
            <v>384</v>
          </cell>
          <cell r="H49">
            <v>14.97076023391813</v>
          </cell>
          <cell r="I49">
            <v>104.91803278688525</v>
          </cell>
          <cell r="J49">
            <v>559</v>
          </cell>
          <cell r="K49">
            <v>21.79337231968811</v>
          </cell>
          <cell r="L49">
            <v>83.308494783904621</v>
          </cell>
          <cell r="M49">
            <v>412</v>
          </cell>
          <cell r="N49">
            <v>16.062378167641324</v>
          </cell>
          <cell r="O49">
            <v>94.279176201372991</v>
          </cell>
          <cell r="P49">
            <v>501</v>
          </cell>
          <cell r="Q49">
            <v>19.532163742690059</v>
          </cell>
          <cell r="R49">
            <v>75.225225225225216</v>
          </cell>
        </row>
        <row r="55">
          <cell r="B55">
            <v>1445</v>
          </cell>
          <cell r="C55">
            <v>92.866323907455012</v>
          </cell>
          <cell r="D55">
            <v>447</v>
          </cell>
          <cell r="E55">
            <v>30.934256055363324</v>
          </cell>
          <cell r="F55">
            <v>100.90293453724605</v>
          </cell>
          <cell r="G55">
            <v>236</v>
          </cell>
          <cell r="H55">
            <v>16.332179930795849</v>
          </cell>
          <cell r="I55">
            <v>91.472868217054256</v>
          </cell>
          <cell r="J55">
            <v>337</v>
          </cell>
          <cell r="K55">
            <v>23.321799307958475</v>
          </cell>
          <cell r="L55">
            <v>109.06148867313917</v>
          </cell>
          <cell r="M55">
            <v>223</v>
          </cell>
          <cell r="N55">
            <v>15.432525951557095</v>
          </cell>
          <cell r="O55">
            <v>94.893617021276597</v>
          </cell>
          <cell r="P55">
            <v>202</v>
          </cell>
          <cell r="Q55">
            <v>13.979238754325261</v>
          </cell>
          <cell r="R55">
            <v>64.951768488745969</v>
          </cell>
        </row>
        <row r="61">
          <cell r="B61">
            <v>2428</v>
          </cell>
          <cell r="C61">
            <v>94.585118815738213</v>
          </cell>
          <cell r="D61">
            <v>431</v>
          </cell>
          <cell r="E61">
            <v>17.751235584843492</v>
          </cell>
          <cell r="F61">
            <v>85.515873015873012</v>
          </cell>
          <cell r="G61">
            <v>264</v>
          </cell>
          <cell r="H61">
            <v>10.873146622734762</v>
          </cell>
          <cell r="I61">
            <v>104.76190476190477</v>
          </cell>
          <cell r="J61">
            <v>451</v>
          </cell>
          <cell r="K61">
            <v>18.574958813838549</v>
          </cell>
          <cell r="L61">
            <v>111.91066997518611</v>
          </cell>
          <cell r="M61">
            <v>380</v>
          </cell>
          <cell r="N61">
            <v>15.650741350906095</v>
          </cell>
          <cell r="O61">
            <v>92.009685230024218</v>
          </cell>
          <cell r="P61">
            <v>902</v>
          </cell>
          <cell r="Q61">
            <v>37.149917627677098</v>
          </cell>
          <cell r="R61">
            <v>90.653266331658287</v>
          </cell>
        </row>
        <row r="67">
          <cell r="B67">
            <v>1693</v>
          </cell>
          <cell r="C67">
            <v>98.201856148491885</v>
          </cell>
          <cell r="D67">
            <v>485</v>
          </cell>
          <cell r="E67">
            <v>28.647371529828707</v>
          </cell>
          <cell r="F67">
            <v>104.75161987041037</v>
          </cell>
          <cell r="G67">
            <v>278</v>
          </cell>
          <cell r="H67">
            <v>16.420555227406968</v>
          </cell>
          <cell r="I67">
            <v>103.73134328358209</v>
          </cell>
          <cell r="J67">
            <v>396</v>
          </cell>
          <cell r="K67">
            <v>23.390431187241585</v>
          </cell>
          <cell r="L67">
            <v>100</v>
          </cell>
          <cell r="M67">
            <v>258</v>
          </cell>
          <cell r="N67">
            <v>15.239220318960426</v>
          </cell>
          <cell r="O67">
            <v>92.473118279569889</v>
          </cell>
          <cell r="P67">
            <v>276</v>
          </cell>
          <cell r="Q67">
            <v>16.302421736562316</v>
          </cell>
          <cell r="R67">
            <v>86.79245283018868</v>
          </cell>
        </row>
        <row r="71">
          <cell r="B71">
            <v>1775</v>
          </cell>
          <cell r="C71">
            <v>88.352414136386258</v>
          </cell>
          <cell r="D71">
            <v>347</v>
          </cell>
          <cell r="E71">
            <v>19.549295774647888</v>
          </cell>
          <cell r="F71">
            <v>104.51807228915662</v>
          </cell>
          <cell r="G71">
            <v>168</v>
          </cell>
          <cell r="H71">
            <v>9.464788732394366</v>
          </cell>
          <cell r="I71">
            <v>87.5</v>
          </cell>
          <cell r="J71">
            <v>312</v>
          </cell>
          <cell r="K71">
            <v>17.577464788732396</v>
          </cell>
          <cell r="L71">
            <v>115.12915129151291</v>
          </cell>
          <cell r="M71">
            <v>253</v>
          </cell>
          <cell r="N71">
            <v>14.253521126760562</v>
          </cell>
          <cell r="O71">
            <v>82.142857142857139</v>
          </cell>
          <cell r="P71">
            <v>695</v>
          </cell>
          <cell r="Q71">
            <v>39.154929577464785</v>
          </cell>
          <cell r="R71">
            <v>76.710816777041941</v>
          </cell>
        </row>
        <row r="76">
          <cell r="B76">
            <v>1288</v>
          </cell>
          <cell r="C76">
            <v>96.19118745332338</v>
          </cell>
          <cell r="D76">
            <v>314</v>
          </cell>
          <cell r="E76">
            <v>24.378881987577639</v>
          </cell>
          <cell r="F76">
            <v>110.95406360424028</v>
          </cell>
          <cell r="G76">
            <v>179</v>
          </cell>
          <cell r="H76">
            <v>13.897515527950311</v>
          </cell>
          <cell r="I76">
            <v>101.70454545454545</v>
          </cell>
          <cell r="J76">
            <v>258</v>
          </cell>
          <cell r="K76">
            <v>20.031055900621116</v>
          </cell>
          <cell r="L76">
            <v>92.805755395683448</v>
          </cell>
          <cell r="M76">
            <v>208</v>
          </cell>
          <cell r="N76">
            <v>16.149068322981368</v>
          </cell>
          <cell r="O76">
            <v>89.65517241379311</v>
          </cell>
          <cell r="P76">
            <v>329</v>
          </cell>
          <cell r="Q76">
            <v>25.543478260869566</v>
          </cell>
          <cell r="R76">
            <v>88.918918918918919</v>
          </cell>
        </row>
        <row r="82">
          <cell r="B82">
            <v>2624</v>
          </cell>
          <cell r="C82">
            <v>99.620349278663639</v>
          </cell>
          <cell r="D82">
            <v>763</v>
          </cell>
          <cell r="E82">
            <v>29.077743902439025</v>
          </cell>
          <cell r="F82">
            <v>115.43116490166415</v>
          </cell>
          <cell r="G82">
            <v>341</v>
          </cell>
          <cell r="H82">
            <v>12.995426829268292</v>
          </cell>
          <cell r="I82">
            <v>91.420911528150143</v>
          </cell>
          <cell r="J82">
            <v>573</v>
          </cell>
          <cell r="K82">
            <v>21.836890243902442</v>
          </cell>
          <cell r="L82">
            <v>100.70298769771529</v>
          </cell>
          <cell r="M82">
            <v>456</v>
          </cell>
          <cell r="N82">
            <v>17.378048780487802</v>
          </cell>
          <cell r="O82">
            <v>106.04651162790697</v>
          </cell>
          <cell r="P82">
            <v>491</v>
          </cell>
          <cell r="Q82">
            <v>18.711890243902442</v>
          </cell>
          <cell r="R82">
            <v>81.697171381031623</v>
          </cell>
        </row>
      </sheetData>
      <sheetData sheetId="32" refreshError="1"/>
      <sheetData sheetId="33" refreshError="1"/>
      <sheetData sheetId="34">
        <row r="4">
          <cell r="E4" t="str">
            <v>VII 25</v>
          </cell>
          <cell r="F4" t="str">
            <v>Ø I-VII 25</v>
          </cell>
        </row>
        <row r="5">
          <cell r="B5" t="str">
            <v>VI 25</v>
          </cell>
          <cell r="C5" t="str">
            <v>VII 25</v>
          </cell>
          <cell r="D5" t="str">
            <v>Ø I-VII 25</v>
          </cell>
          <cell r="E5" t="str">
            <v>VII 24</v>
          </cell>
          <cell r="F5" t="str">
            <v>Ø I-VII 24</v>
          </cell>
          <cell r="G5" t="str">
            <v>VII 24</v>
          </cell>
          <cell r="H5" t="str">
            <v>VII 25</v>
          </cell>
        </row>
        <row r="6">
          <cell r="B6">
            <v>13142</v>
          </cell>
          <cell r="C6">
            <v>13934</v>
          </cell>
          <cell r="D6">
            <v>14610.428571428571</v>
          </cell>
          <cell r="E6">
            <v>108.58790523690773</v>
          </cell>
          <cell r="F6">
            <v>100.58221299947876</v>
          </cell>
          <cell r="G6">
            <v>28.911319394376349</v>
          </cell>
          <cell r="H6">
            <v>31.81351172401196</v>
          </cell>
        </row>
        <row r="8">
          <cell r="B8">
            <v>1502</v>
          </cell>
          <cell r="C8">
            <v>1566</v>
          </cell>
          <cell r="D8">
            <v>1602.2857142857142</v>
          </cell>
          <cell r="E8">
            <v>121.3953488372093</v>
          </cell>
          <cell r="F8">
            <v>108.57696030977735</v>
          </cell>
          <cell r="G8">
            <v>25.185474424053105</v>
          </cell>
          <cell r="H8">
            <v>31.151780385916055</v>
          </cell>
        </row>
        <row r="16">
          <cell r="B16">
            <v>912</v>
          </cell>
          <cell r="C16">
            <v>971</v>
          </cell>
          <cell r="D16">
            <v>1043.1428571428571</v>
          </cell>
          <cell r="E16">
            <v>117.27053140096619</v>
          </cell>
          <cell r="F16">
            <v>103.5450935904708</v>
          </cell>
          <cell r="G16">
            <v>28.336755646817245</v>
          </cell>
          <cell r="H16">
            <v>32.748735244519395</v>
          </cell>
        </row>
        <row r="24">
          <cell r="B24">
            <v>1313</v>
          </cell>
          <cell r="C24">
            <v>1362</v>
          </cell>
          <cell r="D24">
            <v>1483</v>
          </cell>
          <cell r="E24">
            <v>106.15744349181607</v>
          </cell>
          <cell r="F24">
            <v>103.32437543545336</v>
          </cell>
          <cell r="G24">
            <v>45.936269244539922</v>
          </cell>
          <cell r="H24">
            <v>49.010435408420292</v>
          </cell>
        </row>
        <row r="31">
          <cell r="B31">
            <v>3607</v>
          </cell>
          <cell r="C31">
            <v>3806</v>
          </cell>
          <cell r="D31">
            <v>3783.7142857142858</v>
          </cell>
          <cell r="E31">
            <v>107.69666100735711</v>
          </cell>
          <cell r="F31">
            <v>100.21567217828901</v>
          </cell>
          <cell r="G31">
            <v>27.495526336263907</v>
          </cell>
          <cell r="H31">
            <v>29.187116564417177</v>
          </cell>
        </row>
        <row r="42">
          <cell r="B42">
            <v>1824</v>
          </cell>
          <cell r="C42">
            <v>1917</v>
          </cell>
          <cell r="D42">
            <v>2107</v>
          </cell>
          <cell r="E42">
            <v>113.29787234042554</v>
          </cell>
          <cell r="F42">
            <v>102.13281628696073</v>
          </cell>
          <cell r="G42">
            <v>28.106312292358805</v>
          </cell>
          <cell r="H42">
            <v>30.501193317422437</v>
          </cell>
        </row>
        <row r="49">
          <cell r="B49">
            <v>713</v>
          </cell>
          <cell r="C49">
            <v>772</v>
          </cell>
          <cell r="D49">
            <v>916.85714285714289</v>
          </cell>
          <cell r="E49">
            <v>98.847631241997433</v>
          </cell>
          <cell r="F49">
            <v>94.856636121785399</v>
          </cell>
          <cell r="G49">
            <v>27.024221453287193</v>
          </cell>
          <cell r="H49">
            <v>30.038910505836576</v>
          </cell>
        </row>
        <row r="55">
          <cell r="B55">
            <v>539</v>
          </cell>
          <cell r="C55">
            <v>544</v>
          </cell>
          <cell r="D55">
            <v>590.57142857142856</v>
          </cell>
          <cell r="E55">
            <v>92.832764505119457</v>
          </cell>
          <cell r="F55">
            <v>93.954545454545453</v>
          </cell>
          <cell r="G55">
            <v>37.977965003240435</v>
          </cell>
          <cell r="H55">
            <v>38.663823738450603</v>
          </cell>
        </row>
        <row r="61">
          <cell r="B61">
            <v>580</v>
          </cell>
          <cell r="C61">
            <v>630</v>
          </cell>
          <cell r="D61">
            <v>651</v>
          </cell>
          <cell r="E61">
            <v>109.75609756097562</v>
          </cell>
          <cell r="F61">
            <v>106.87148217636022</v>
          </cell>
          <cell r="G61">
            <v>22.741679873217116</v>
          </cell>
          <cell r="H61">
            <v>26.119402985074625</v>
          </cell>
        </row>
        <row r="67">
          <cell r="B67">
            <v>565</v>
          </cell>
          <cell r="C67">
            <v>599</v>
          </cell>
          <cell r="D67">
            <v>633</v>
          </cell>
          <cell r="E67">
            <v>121.7479674796748</v>
          </cell>
          <cell r="F67">
            <v>104.50471698113208</v>
          </cell>
          <cell r="G67">
            <v>28.654630168899242</v>
          </cell>
          <cell r="H67">
            <v>34.927113702623906</v>
          </cell>
        </row>
        <row r="71">
          <cell r="B71">
            <v>358</v>
          </cell>
          <cell r="C71">
            <v>402</v>
          </cell>
          <cell r="D71">
            <v>416</v>
          </cell>
          <cell r="E71">
            <v>103.87596899224806</v>
          </cell>
          <cell r="F71">
            <v>98.845892735913111</v>
          </cell>
          <cell r="G71">
            <v>19.311377245508982</v>
          </cell>
          <cell r="H71">
            <v>22.609673790776153</v>
          </cell>
        </row>
        <row r="76">
          <cell r="B76">
            <v>335</v>
          </cell>
          <cell r="C76">
            <v>366</v>
          </cell>
          <cell r="D76">
            <v>346.28571428571428</v>
          </cell>
          <cell r="E76">
            <v>100.82644628099173</v>
          </cell>
          <cell r="F76">
            <v>90.752527143391987</v>
          </cell>
          <cell r="G76">
            <v>27.109783420463028</v>
          </cell>
          <cell r="H76">
            <v>28.887134964483032</v>
          </cell>
        </row>
        <row r="82">
          <cell r="B82">
            <v>894</v>
          </cell>
          <cell r="C82">
            <v>999</v>
          </cell>
          <cell r="D82">
            <v>1037.5714285714287</v>
          </cell>
          <cell r="E82">
            <v>97.749510763209386</v>
          </cell>
          <cell r="F82">
            <v>89.722050648548503</v>
          </cell>
          <cell r="G82">
            <v>38.464433571697406</v>
          </cell>
          <cell r="H82">
            <v>39.115113547376659</v>
          </cell>
        </row>
      </sheetData>
      <sheetData sheetId="35" refreshError="1"/>
      <sheetData sheetId="36" refreshError="1"/>
      <sheetData sheetId="37">
        <row r="8">
          <cell r="L8">
            <v>5</v>
          </cell>
          <cell r="N8">
            <v>10</v>
          </cell>
          <cell r="P8">
            <v>18</v>
          </cell>
        </row>
        <row r="10">
          <cell r="B10">
            <v>1004</v>
          </cell>
          <cell r="C10">
            <v>2</v>
          </cell>
          <cell r="E10">
            <v>3</v>
          </cell>
          <cell r="G10">
            <v>1</v>
          </cell>
          <cell r="I10">
            <v>4</v>
          </cell>
          <cell r="L10" t="str">
            <v>-</v>
          </cell>
          <cell r="N10">
            <v>2</v>
          </cell>
          <cell r="P10">
            <v>1</v>
          </cell>
        </row>
        <row r="11">
          <cell r="B11">
            <v>369</v>
          </cell>
          <cell r="I11">
            <v>4</v>
          </cell>
          <cell r="L11">
            <v>1</v>
          </cell>
          <cell r="N11" t="str">
            <v>-</v>
          </cell>
          <cell r="P11" t="str">
            <v>-</v>
          </cell>
        </row>
        <row r="12">
          <cell r="B12">
            <v>302</v>
          </cell>
          <cell r="I12">
            <v>5</v>
          </cell>
          <cell r="L12" t="str">
            <v>-</v>
          </cell>
          <cell r="N12" t="str">
            <v>-</v>
          </cell>
          <cell r="P12">
            <v>1</v>
          </cell>
        </row>
        <row r="13">
          <cell r="B13">
            <v>1254</v>
          </cell>
          <cell r="C13">
            <v>5</v>
          </cell>
          <cell r="E13">
            <v>15</v>
          </cell>
          <cell r="G13">
            <v>1</v>
          </cell>
          <cell r="I13">
            <v>16</v>
          </cell>
          <cell r="L13">
            <v>2</v>
          </cell>
          <cell r="N13">
            <v>2</v>
          </cell>
          <cell r="P13">
            <v>1</v>
          </cell>
        </row>
        <row r="14">
          <cell r="B14">
            <v>699</v>
          </cell>
          <cell r="C14">
            <v>5</v>
          </cell>
          <cell r="E14">
            <v>11</v>
          </cell>
          <cell r="G14">
            <v>3</v>
          </cell>
          <cell r="I14">
            <v>13</v>
          </cell>
          <cell r="L14">
            <v>1</v>
          </cell>
          <cell r="N14" t="str">
            <v>-</v>
          </cell>
          <cell r="P14">
            <v>3</v>
          </cell>
        </row>
        <row r="15">
          <cell r="B15">
            <v>563</v>
          </cell>
          <cell r="C15">
            <v>6</v>
          </cell>
          <cell r="E15">
            <v>3</v>
          </cell>
          <cell r="G15" t="str">
            <v>-</v>
          </cell>
          <cell r="I15">
            <v>13</v>
          </cell>
          <cell r="L15" t="str">
            <v>-</v>
          </cell>
          <cell r="N15">
            <v>1</v>
          </cell>
          <cell r="P15">
            <v>4</v>
          </cell>
        </row>
        <row r="16">
          <cell r="B16">
            <v>178</v>
          </cell>
          <cell r="I16">
            <v>2</v>
          </cell>
          <cell r="L16" t="str">
            <v>-</v>
          </cell>
          <cell r="N16">
            <v>1</v>
          </cell>
          <cell r="P16">
            <v>4</v>
          </cell>
        </row>
        <row r="17">
          <cell r="B17">
            <v>418</v>
          </cell>
          <cell r="I17" t="str">
            <v>-</v>
          </cell>
          <cell r="L17" t="str">
            <v>-</v>
          </cell>
          <cell r="N17">
            <v>2</v>
          </cell>
          <cell r="P17" t="str">
            <v>-</v>
          </cell>
        </row>
        <row r="18">
          <cell r="B18">
            <v>300</v>
          </cell>
          <cell r="I18">
            <v>11</v>
          </cell>
          <cell r="L18">
            <v>1</v>
          </cell>
          <cell r="N18">
            <v>1</v>
          </cell>
          <cell r="P18">
            <v>2</v>
          </cell>
        </row>
        <row r="19">
          <cell r="B19">
            <v>367</v>
          </cell>
          <cell r="I19">
            <v>5</v>
          </cell>
          <cell r="L19" t="str">
            <v>-</v>
          </cell>
          <cell r="N19" t="str">
            <v>-</v>
          </cell>
          <cell r="P19" t="str">
            <v>-</v>
          </cell>
        </row>
        <row r="20">
          <cell r="B20">
            <v>200</v>
          </cell>
          <cell r="I20" t="str">
            <v>-</v>
          </cell>
          <cell r="L20" t="str">
            <v>-</v>
          </cell>
          <cell r="N20" t="str">
            <v>-</v>
          </cell>
          <cell r="P20" t="str">
            <v>-</v>
          </cell>
        </row>
        <row r="21">
          <cell r="B21">
            <v>646</v>
          </cell>
          <cell r="I21">
            <v>6</v>
          </cell>
          <cell r="L21" t="str">
            <v>-</v>
          </cell>
          <cell r="N21">
            <v>1</v>
          </cell>
          <cell r="P21">
            <v>2</v>
          </cell>
        </row>
      </sheetData>
      <sheetData sheetId="38">
        <row r="8">
          <cell r="B8">
            <v>14</v>
          </cell>
          <cell r="D8" t="str">
            <v>-</v>
          </cell>
          <cell r="F8" t="str">
            <v>-</v>
          </cell>
        </row>
        <row r="9">
          <cell r="B9">
            <v>7</v>
          </cell>
          <cell r="D9" t="str">
            <v>-</v>
          </cell>
          <cell r="F9" t="str">
            <v>-</v>
          </cell>
        </row>
        <row r="10">
          <cell r="B10">
            <v>6</v>
          </cell>
          <cell r="D10" t="str">
            <v>-</v>
          </cell>
          <cell r="F10" t="str">
            <v>-</v>
          </cell>
        </row>
        <row r="11">
          <cell r="B11">
            <v>20</v>
          </cell>
          <cell r="D11" t="str">
            <v>-</v>
          </cell>
          <cell r="F11" t="str">
            <v>-</v>
          </cell>
        </row>
        <row r="12">
          <cell r="B12">
            <v>10</v>
          </cell>
          <cell r="D12" t="str">
            <v>-</v>
          </cell>
          <cell r="F12" t="str">
            <v>-</v>
          </cell>
        </row>
        <row r="13">
          <cell r="B13">
            <v>13</v>
          </cell>
          <cell r="D13" t="str">
            <v>-</v>
          </cell>
          <cell r="F13" t="str">
            <v>-</v>
          </cell>
        </row>
        <row r="14">
          <cell r="B14">
            <v>2</v>
          </cell>
          <cell r="D14" t="str">
            <v>-</v>
          </cell>
          <cell r="F14" t="str">
            <v>-</v>
          </cell>
        </row>
        <row r="15">
          <cell r="B15">
            <v>4</v>
          </cell>
          <cell r="D15" t="str">
            <v>-</v>
          </cell>
          <cell r="F15" t="str">
            <v>-</v>
          </cell>
        </row>
        <row r="16">
          <cell r="B16">
            <v>1</v>
          </cell>
          <cell r="D16" t="str">
            <v>-</v>
          </cell>
          <cell r="F16" t="str">
            <v>-</v>
          </cell>
        </row>
        <row r="17">
          <cell r="B17">
            <v>4</v>
          </cell>
          <cell r="D17" t="str">
            <v>-</v>
          </cell>
          <cell r="F17" t="str">
            <v>-</v>
          </cell>
        </row>
        <row r="18">
          <cell r="B18">
            <v>2</v>
          </cell>
          <cell r="D18" t="str">
            <v>-</v>
          </cell>
          <cell r="F18" t="str">
            <v>-</v>
          </cell>
        </row>
        <row r="19">
          <cell r="B19">
            <v>6</v>
          </cell>
          <cell r="D19" t="str">
            <v>-</v>
          </cell>
          <cell r="F19" t="str">
            <v>-</v>
          </cell>
        </row>
      </sheetData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D4">
            <v>45851</v>
          </cell>
          <cell r="G4">
            <v>42398</v>
          </cell>
          <cell r="H4">
            <v>43799</v>
          </cell>
          <cell r="I4">
            <v>44307</v>
          </cell>
        </row>
        <row r="6">
          <cell r="G6">
            <v>24552</v>
          </cell>
          <cell r="H6">
            <v>25293</v>
          </cell>
          <cell r="I6">
            <v>25377</v>
          </cell>
        </row>
        <row r="7">
          <cell r="G7">
            <v>3383</v>
          </cell>
          <cell r="H7">
            <v>3479</v>
          </cell>
          <cell r="I7">
            <v>3503</v>
          </cell>
        </row>
        <row r="8">
          <cell r="G8">
            <v>1321</v>
          </cell>
          <cell r="H8">
            <v>1393</v>
          </cell>
          <cell r="I8">
            <v>1431</v>
          </cell>
        </row>
        <row r="9">
          <cell r="G9">
            <v>7513</v>
          </cell>
          <cell r="H9">
            <v>7705</v>
          </cell>
          <cell r="I9">
            <v>7693</v>
          </cell>
        </row>
        <row r="10">
          <cell r="G10">
            <v>2524</v>
          </cell>
          <cell r="H10">
            <v>2582</v>
          </cell>
          <cell r="I10">
            <v>2572</v>
          </cell>
        </row>
        <row r="11">
          <cell r="G11">
            <v>1739</v>
          </cell>
          <cell r="H11">
            <v>1795</v>
          </cell>
          <cell r="I11">
            <v>1792</v>
          </cell>
        </row>
        <row r="12">
          <cell r="G12">
            <v>875</v>
          </cell>
          <cell r="H12">
            <v>944</v>
          </cell>
          <cell r="I12">
            <v>975</v>
          </cell>
        </row>
        <row r="13">
          <cell r="G13">
            <v>5965</v>
          </cell>
          <cell r="H13">
            <v>6150</v>
          </cell>
          <cell r="I13">
            <v>6156</v>
          </cell>
        </row>
        <row r="14">
          <cell r="G14">
            <v>1232</v>
          </cell>
          <cell r="H14">
            <v>1245</v>
          </cell>
          <cell r="I14">
            <v>1255</v>
          </cell>
        </row>
        <row r="16">
          <cell r="G16">
            <v>16769</v>
          </cell>
          <cell r="H16">
            <v>17286</v>
          </cell>
          <cell r="I16">
            <v>17536</v>
          </cell>
        </row>
        <row r="17">
          <cell r="G17">
            <v>2686</v>
          </cell>
          <cell r="H17">
            <v>2771</v>
          </cell>
          <cell r="I17">
            <v>2849</v>
          </cell>
        </row>
        <row r="18">
          <cell r="G18">
            <v>1395</v>
          </cell>
          <cell r="H18">
            <v>1444</v>
          </cell>
          <cell r="I18">
            <v>1486</v>
          </cell>
        </row>
        <row r="19">
          <cell r="G19">
            <v>2167</v>
          </cell>
          <cell r="H19">
            <v>2219</v>
          </cell>
          <cell r="I19">
            <v>2267</v>
          </cell>
        </row>
        <row r="20">
          <cell r="G20">
            <v>10521</v>
          </cell>
          <cell r="H20">
            <v>10852</v>
          </cell>
          <cell r="I20">
            <v>10934</v>
          </cell>
        </row>
        <row r="22">
          <cell r="G22">
            <v>1077</v>
          </cell>
          <cell r="H22">
            <v>1220</v>
          </cell>
          <cell r="I22">
            <v>1394</v>
          </cell>
        </row>
        <row r="25">
          <cell r="I25">
            <v>45291.5</v>
          </cell>
        </row>
        <row r="27">
          <cell r="I27">
            <v>26293.75</v>
          </cell>
        </row>
        <row r="28">
          <cell r="I28">
            <v>3583.625</v>
          </cell>
        </row>
        <row r="29">
          <cell r="I29">
            <v>1436.75</v>
          </cell>
        </row>
        <row r="30">
          <cell r="I30">
            <v>8035.25</v>
          </cell>
        </row>
        <row r="31">
          <cell r="I31">
            <v>2854.75</v>
          </cell>
        </row>
        <row r="32">
          <cell r="I32">
            <v>1884.25</v>
          </cell>
        </row>
        <row r="33">
          <cell r="I33">
            <v>932.5</v>
          </cell>
        </row>
        <row r="34">
          <cell r="I34">
            <v>6307</v>
          </cell>
        </row>
        <row r="35">
          <cell r="I35">
            <v>1259.625</v>
          </cell>
        </row>
        <row r="37">
          <cell r="I37">
            <v>17756.875</v>
          </cell>
        </row>
        <row r="38">
          <cell r="I38">
            <v>2933.125</v>
          </cell>
        </row>
        <row r="39">
          <cell r="I39">
            <v>1527.375</v>
          </cell>
        </row>
        <row r="40">
          <cell r="I40">
            <v>2404.875</v>
          </cell>
        </row>
        <row r="41">
          <cell r="I41">
            <v>10891.5</v>
          </cell>
        </row>
        <row r="43">
          <cell r="I43">
            <v>1240.875</v>
          </cell>
        </row>
      </sheetData>
      <sheetData sheetId="1">
        <row r="4">
          <cell r="D4">
            <v>4232</v>
          </cell>
          <cell r="G4">
            <v>3775</v>
          </cell>
          <cell r="H4">
            <v>5564</v>
          </cell>
          <cell r="I4">
            <v>4018</v>
          </cell>
        </row>
        <row r="6">
          <cell r="G6">
            <v>2071</v>
          </cell>
          <cell r="H6">
            <v>3169</v>
          </cell>
          <cell r="I6">
            <v>2153</v>
          </cell>
        </row>
        <row r="7">
          <cell r="G7">
            <v>177</v>
          </cell>
          <cell r="H7">
            <v>319</v>
          </cell>
          <cell r="I7">
            <v>214</v>
          </cell>
        </row>
        <row r="8">
          <cell r="G8">
            <v>119</v>
          </cell>
          <cell r="H8">
            <v>187</v>
          </cell>
          <cell r="I8">
            <v>128</v>
          </cell>
        </row>
        <row r="9">
          <cell r="G9">
            <v>687</v>
          </cell>
          <cell r="H9">
            <v>1055</v>
          </cell>
          <cell r="I9">
            <v>689</v>
          </cell>
        </row>
        <row r="10">
          <cell r="G10">
            <v>248</v>
          </cell>
          <cell r="H10">
            <v>372</v>
          </cell>
          <cell r="I10">
            <v>269</v>
          </cell>
        </row>
        <row r="11">
          <cell r="G11">
            <v>118</v>
          </cell>
          <cell r="H11">
            <v>173</v>
          </cell>
          <cell r="I11">
            <v>109</v>
          </cell>
        </row>
        <row r="12">
          <cell r="G12">
            <v>85</v>
          </cell>
          <cell r="H12">
            <v>156</v>
          </cell>
          <cell r="I12">
            <v>102</v>
          </cell>
        </row>
        <row r="13">
          <cell r="G13">
            <v>521</v>
          </cell>
          <cell r="H13">
            <v>777</v>
          </cell>
          <cell r="I13">
            <v>529</v>
          </cell>
        </row>
        <row r="14">
          <cell r="G14">
            <v>116</v>
          </cell>
          <cell r="H14">
            <v>130</v>
          </cell>
          <cell r="I14">
            <v>113</v>
          </cell>
        </row>
        <row r="16">
          <cell r="G16">
            <v>1513</v>
          </cell>
          <cell r="H16">
            <v>2044</v>
          </cell>
          <cell r="I16">
            <v>1530</v>
          </cell>
        </row>
        <row r="17">
          <cell r="G17">
            <v>319</v>
          </cell>
          <cell r="H17">
            <v>411</v>
          </cell>
          <cell r="I17">
            <v>321</v>
          </cell>
        </row>
        <row r="18">
          <cell r="G18">
            <v>142</v>
          </cell>
          <cell r="H18">
            <v>213</v>
          </cell>
          <cell r="I18">
            <v>157</v>
          </cell>
        </row>
        <row r="19">
          <cell r="G19">
            <v>196</v>
          </cell>
          <cell r="H19">
            <v>288</v>
          </cell>
          <cell r="I19">
            <v>223</v>
          </cell>
        </row>
        <row r="20">
          <cell r="G20">
            <v>856</v>
          </cell>
          <cell r="H20">
            <v>1132</v>
          </cell>
          <cell r="I20">
            <v>829</v>
          </cell>
        </row>
        <row r="22">
          <cell r="G22">
            <v>191</v>
          </cell>
          <cell r="H22">
            <v>351</v>
          </cell>
          <cell r="I22">
            <v>335</v>
          </cell>
        </row>
        <row r="25">
          <cell r="I25">
            <v>38897</v>
          </cell>
        </row>
        <row r="27">
          <cell r="I27">
            <v>22111</v>
          </cell>
        </row>
        <row r="28">
          <cell r="I28">
            <v>2123</v>
          </cell>
        </row>
        <row r="29">
          <cell r="I29">
            <v>1308</v>
          </cell>
        </row>
        <row r="30">
          <cell r="I30">
            <v>7504</v>
          </cell>
        </row>
        <row r="31">
          <cell r="I31">
            <v>2840</v>
          </cell>
        </row>
        <row r="32">
          <cell r="I32">
            <v>1095</v>
          </cell>
        </row>
        <row r="33">
          <cell r="I33">
            <v>895</v>
          </cell>
        </row>
        <row r="34">
          <cell r="I34">
            <v>5375</v>
          </cell>
        </row>
        <row r="35">
          <cell r="I35">
            <v>971</v>
          </cell>
        </row>
        <row r="37">
          <cell r="I37">
            <v>14498</v>
          </cell>
        </row>
        <row r="38">
          <cell r="I38">
            <v>2993</v>
          </cell>
        </row>
        <row r="39">
          <cell r="I39">
            <v>1480</v>
          </cell>
        </row>
        <row r="40">
          <cell r="I40">
            <v>2091</v>
          </cell>
        </row>
        <row r="41">
          <cell r="I41">
            <v>7934</v>
          </cell>
        </row>
        <row r="43">
          <cell r="I43">
            <v>2288</v>
          </cell>
        </row>
      </sheetData>
      <sheetData sheetId="2">
        <row r="4">
          <cell r="F4">
            <v>351</v>
          </cell>
        </row>
      </sheetData>
      <sheetData sheetId="3">
        <row r="4">
          <cell r="F4">
            <v>1480</v>
          </cell>
        </row>
      </sheetData>
      <sheetData sheetId="4">
        <row r="4">
          <cell r="F4">
            <v>815</v>
          </cell>
        </row>
      </sheetData>
      <sheetData sheetId="5">
        <row r="4">
          <cell r="F4">
            <v>1171</v>
          </cell>
        </row>
      </sheetData>
      <sheetData sheetId="6">
        <row r="4">
          <cell r="D4">
            <v>6659</v>
          </cell>
          <cell r="G4">
            <v>4573</v>
          </cell>
          <cell r="H4">
            <v>4163</v>
          </cell>
          <cell r="I4">
            <v>3510</v>
          </cell>
        </row>
        <row r="6">
          <cell r="G6">
            <v>2544</v>
          </cell>
          <cell r="H6">
            <v>2430</v>
          </cell>
          <cell r="I6">
            <v>2067</v>
          </cell>
        </row>
        <row r="7">
          <cell r="G7">
            <v>277</v>
          </cell>
          <cell r="H7">
            <v>225</v>
          </cell>
          <cell r="I7">
            <v>191</v>
          </cell>
        </row>
        <row r="8">
          <cell r="G8">
            <v>135</v>
          </cell>
          <cell r="H8">
            <v>114</v>
          </cell>
          <cell r="I8">
            <v>88</v>
          </cell>
        </row>
        <row r="9">
          <cell r="G9">
            <v>824</v>
          </cell>
          <cell r="H9">
            <v>865</v>
          </cell>
          <cell r="I9">
            <v>699</v>
          </cell>
        </row>
        <row r="10">
          <cell r="G10">
            <v>358</v>
          </cell>
          <cell r="H10">
            <v>315</v>
          </cell>
          <cell r="I10">
            <v>283</v>
          </cell>
        </row>
        <row r="11">
          <cell r="G11">
            <v>151</v>
          </cell>
          <cell r="H11">
            <v>119</v>
          </cell>
          <cell r="I11">
            <v>115</v>
          </cell>
        </row>
        <row r="12">
          <cell r="G12">
            <v>102</v>
          </cell>
          <cell r="H12">
            <v>84</v>
          </cell>
          <cell r="I12">
            <v>71</v>
          </cell>
        </row>
        <row r="13">
          <cell r="G13">
            <v>605</v>
          </cell>
          <cell r="H13">
            <v>589</v>
          </cell>
          <cell r="I13">
            <v>520</v>
          </cell>
        </row>
        <row r="14">
          <cell r="G14">
            <v>92</v>
          </cell>
          <cell r="H14">
            <v>119</v>
          </cell>
          <cell r="I14">
            <v>100</v>
          </cell>
        </row>
        <row r="16">
          <cell r="G16">
            <v>1812</v>
          </cell>
          <cell r="H16">
            <v>1526</v>
          </cell>
          <cell r="I16">
            <v>1285</v>
          </cell>
        </row>
        <row r="17">
          <cell r="G17">
            <v>404</v>
          </cell>
          <cell r="H17">
            <v>318</v>
          </cell>
          <cell r="I17">
            <v>242</v>
          </cell>
        </row>
        <row r="18">
          <cell r="G18">
            <v>177</v>
          </cell>
          <cell r="H18">
            <v>164</v>
          </cell>
          <cell r="I18">
            <v>118</v>
          </cell>
        </row>
        <row r="19">
          <cell r="G19">
            <v>295</v>
          </cell>
          <cell r="H19">
            <v>241</v>
          </cell>
          <cell r="I19">
            <v>176</v>
          </cell>
        </row>
        <row r="20">
          <cell r="G20">
            <v>936</v>
          </cell>
          <cell r="H20">
            <v>803</v>
          </cell>
          <cell r="I20">
            <v>749</v>
          </cell>
        </row>
        <row r="22">
          <cell r="G22">
            <v>217</v>
          </cell>
          <cell r="H22">
            <v>207</v>
          </cell>
          <cell r="I22">
            <v>158</v>
          </cell>
        </row>
        <row r="25">
          <cell r="I25">
            <v>41628</v>
          </cell>
        </row>
        <row r="27">
          <cell r="I27">
            <v>24210</v>
          </cell>
        </row>
        <row r="28">
          <cell r="I28">
            <v>2326</v>
          </cell>
        </row>
        <row r="29">
          <cell r="I29">
            <v>1361</v>
          </cell>
        </row>
        <row r="30">
          <cell r="I30">
            <v>8082</v>
          </cell>
        </row>
        <row r="31">
          <cell r="I31">
            <v>3443</v>
          </cell>
        </row>
        <row r="32">
          <cell r="I32">
            <v>1388</v>
          </cell>
        </row>
        <row r="33">
          <cell r="I33">
            <v>839</v>
          </cell>
        </row>
        <row r="34">
          <cell r="I34">
            <v>5727</v>
          </cell>
        </row>
        <row r="35">
          <cell r="I35">
            <v>1044</v>
          </cell>
        </row>
        <row r="37">
          <cell r="I37">
            <v>15372</v>
          </cell>
        </row>
        <row r="38">
          <cell r="I38">
            <v>3268</v>
          </cell>
        </row>
        <row r="39">
          <cell r="I39">
            <v>1628</v>
          </cell>
        </row>
        <row r="40">
          <cell r="I40">
            <v>2487</v>
          </cell>
        </row>
        <row r="41">
          <cell r="I41">
            <v>7989</v>
          </cell>
        </row>
        <row r="43">
          <cell r="I43">
            <v>2046</v>
          </cell>
        </row>
      </sheetData>
      <sheetData sheetId="7">
        <row r="4">
          <cell r="F4">
            <v>3282</v>
          </cell>
        </row>
      </sheetData>
      <sheetData sheetId="8">
        <row r="4">
          <cell r="F4">
            <v>456</v>
          </cell>
        </row>
      </sheetData>
      <sheetData sheetId="9">
        <row r="4">
          <cell r="F4">
            <v>218</v>
          </cell>
        </row>
      </sheetData>
      <sheetData sheetId="10">
        <row r="4">
          <cell r="F4">
            <v>1020</v>
          </cell>
        </row>
      </sheetData>
      <sheetData sheetId="11">
        <row r="4">
          <cell r="F4">
            <v>20752</v>
          </cell>
        </row>
      </sheetData>
      <sheetData sheetId="12">
        <row r="4">
          <cell r="F4">
            <v>8617</v>
          </cell>
        </row>
      </sheetData>
      <sheetData sheetId="13">
        <row r="4">
          <cell r="F4">
            <v>15536</v>
          </cell>
        </row>
      </sheetData>
      <sheetData sheetId="14">
        <row r="4">
          <cell r="F4">
            <v>6639</v>
          </cell>
        </row>
      </sheetData>
      <sheetData sheetId="15">
        <row r="4">
          <cell r="F4">
            <v>17523</v>
          </cell>
        </row>
      </sheetData>
      <sheetData sheetId="16">
        <row r="4">
          <cell r="F4">
            <v>6384</v>
          </cell>
        </row>
      </sheetData>
      <sheetData sheetId="17">
        <row r="4">
          <cell r="F4">
            <v>4241</v>
          </cell>
          <cell r="I4">
            <v>4150</v>
          </cell>
        </row>
        <row r="6">
          <cell r="I6">
            <v>2801</v>
          </cell>
        </row>
        <row r="7">
          <cell r="I7">
            <v>507</v>
          </cell>
        </row>
        <row r="8">
          <cell r="I8">
            <v>131</v>
          </cell>
        </row>
        <row r="9">
          <cell r="I9">
            <v>819</v>
          </cell>
        </row>
        <row r="10">
          <cell r="I10">
            <v>360</v>
          </cell>
        </row>
        <row r="11">
          <cell r="I11">
            <v>194</v>
          </cell>
        </row>
        <row r="12">
          <cell r="I12">
            <v>104</v>
          </cell>
        </row>
        <row r="13">
          <cell r="I13">
            <v>549</v>
          </cell>
        </row>
        <row r="14">
          <cell r="I14">
            <v>137</v>
          </cell>
        </row>
        <row r="16">
          <cell r="I16">
            <v>1226</v>
          </cell>
        </row>
        <row r="17">
          <cell r="I17">
            <v>215</v>
          </cell>
        </row>
        <row r="18">
          <cell r="I18">
            <v>102</v>
          </cell>
        </row>
        <row r="19">
          <cell r="I19">
            <v>181</v>
          </cell>
        </row>
        <row r="20">
          <cell r="I20">
            <v>728</v>
          </cell>
        </row>
        <row r="22">
          <cell r="I22">
            <v>123</v>
          </cell>
        </row>
      </sheetData>
      <sheetData sheetId="18">
        <row r="4">
          <cell r="F4">
            <v>4376</v>
          </cell>
          <cell r="I4">
            <v>4599</v>
          </cell>
        </row>
        <row r="6">
          <cell r="I6">
            <v>2709</v>
          </cell>
        </row>
        <row r="7">
          <cell r="I7">
            <v>422</v>
          </cell>
        </row>
        <row r="8">
          <cell r="I8">
            <v>149</v>
          </cell>
        </row>
        <row r="9">
          <cell r="I9">
            <v>797</v>
          </cell>
        </row>
        <row r="10">
          <cell r="I10">
            <v>299</v>
          </cell>
        </row>
        <row r="11">
          <cell r="I11">
            <v>173</v>
          </cell>
        </row>
        <row r="12">
          <cell r="I12">
            <v>92</v>
          </cell>
        </row>
        <row r="13">
          <cell r="I13">
            <v>631</v>
          </cell>
        </row>
        <row r="14">
          <cell r="I14">
            <v>146</v>
          </cell>
        </row>
        <row r="16">
          <cell r="I16">
            <v>1746</v>
          </cell>
        </row>
        <row r="17">
          <cell r="I17">
            <v>319</v>
          </cell>
        </row>
        <row r="18">
          <cell r="I18">
            <v>165</v>
          </cell>
        </row>
        <row r="19">
          <cell r="I19">
            <v>232</v>
          </cell>
        </row>
        <row r="20">
          <cell r="I20">
            <v>1030</v>
          </cell>
        </row>
        <row r="22">
          <cell r="I22">
            <v>144</v>
          </cell>
        </row>
      </sheetData>
      <sheetData sheetId="19">
        <row r="4">
          <cell r="F4">
            <v>9021</v>
          </cell>
          <cell r="I4">
            <v>9500</v>
          </cell>
        </row>
        <row r="6">
          <cell r="I6">
            <v>5322</v>
          </cell>
        </row>
        <row r="7">
          <cell r="I7">
            <v>834</v>
          </cell>
        </row>
        <row r="8">
          <cell r="I8">
            <v>282</v>
          </cell>
        </row>
        <row r="9">
          <cell r="I9">
            <v>1609</v>
          </cell>
        </row>
        <row r="10">
          <cell r="I10">
            <v>530</v>
          </cell>
        </row>
        <row r="11">
          <cell r="I11">
            <v>345</v>
          </cell>
        </row>
        <row r="12">
          <cell r="I12">
            <v>193</v>
          </cell>
        </row>
        <row r="13">
          <cell r="I13">
            <v>1257</v>
          </cell>
        </row>
        <row r="14">
          <cell r="I14">
            <v>272</v>
          </cell>
        </row>
        <row r="16">
          <cell r="I16">
            <v>3792</v>
          </cell>
        </row>
        <row r="17">
          <cell r="I17">
            <v>580</v>
          </cell>
        </row>
        <row r="18">
          <cell r="I18">
            <v>315</v>
          </cell>
        </row>
        <row r="19">
          <cell r="I19">
            <v>466</v>
          </cell>
        </row>
        <row r="20">
          <cell r="I20">
            <v>2431</v>
          </cell>
        </row>
        <row r="22">
          <cell r="I22">
            <v>386</v>
          </cell>
        </row>
      </sheetData>
      <sheetData sheetId="20">
        <row r="4">
          <cell r="F4">
            <v>10022</v>
          </cell>
          <cell r="I4">
            <v>10414</v>
          </cell>
        </row>
        <row r="6">
          <cell r="I6">
            <v>5642</v>
          </cell>
        </row>
        <row r="7">
          <cell r="I7">
            <v>757</v>
          </cell>
        </row>
        <row r="8">
          <cell r="I8">
            <v>322</v>
          </cell>
        </row>
        <row r="9">
          <cell r="I9">
            <v>1684</v>
          </cell>
        </row>
        <row r="10">
          <cell r="I10">
            <v>526</v>
          </cell>
        </row>
        <row r="11">
          <cell r="I11">
            <v>398</v>
          </cell>
        </row>
        <row r="12">
          <cell r="I12">
            <v>225</v>
          </cell>
        </row>
        <row r="13">
          <cell r="I13">
            <v>1409</v>
          </cell>
        </row>
        <row r="14">
          <cell r="I14">
            <v>321</v>
          </cell>
        </row>
        <row r="16">
          <cell r="I16">
            <v>4329</v>
          </cell>
        </row>
        <row r="17">
          <cell r="I17">
            <v>657</v>
          </cell>
        </row>
        <row r="18">
          <cell r="I18">
            <v>351</v>
          </cell>
        </row>
        <row r="19">
          <cell r="I19">
            <v>549</v>
          </cell>
        </row>
        <row r="20">
          <cell r="I20">
            <v>2772</v>
          </cell>
        </row>
        <row r="22">
          <cell r="I22">
            <v>443</v>
          </cell>
        </row>
      </sheetData>
      <sheetData sheetId="21">
        <row r="4">
          <cell r="F4">
            <v>4133</v>
          </cell>
          <cell r="I4">
            <v>4340</v>
          </cell>
        </row>
        <row r="6">
          <cell r="I6">
            <v>2436</v>
          </cell>
        </row>
        <row r="7">
          <cell r="I7">
            <v>258</v>
          </cell>
        </row>
        <row r="8">
          <cell r="I8">
            <v>146</v>
          </cell>
        </row>
        <row r="9">
          <cell r="I9">
            <v>769</v>
          </cell>
        </row>
        <row r="10">
          <cell r="I10">
            <v>237</v>
          </cell>
        </row>
        <row r="11">
          <cell r="I11">
            <v>184</v>
          </cell>
        </row>
        <row r="12">
          <cell r="I12">
            <v>98</v>
          </cell>
        </row>
        <row r="13">
          <cell r="I13">
            <v>638</v>
          </cell>
        </row>
        <row r="14">
          <cell r="I14">
            <v>106</v>
          </cell>
        </row>
        <row r="16">
          <cell r="I16">
            <v>1776</v>
          </cell>
        </row>
        <row r="17">
          <cell r="I17">
            <v>265</v>
          </cell>
        </row>
        <row r="18">
          <cell r="I18">
            <v>166</v>
          </cell>
        </row>
        <row r="19">
          <cell r="I19">
            <v>236</v>
          </cell>
        </row>
        <row r="20">
          <cell r="I20">
            <v>1109</v>
          </cell>
        </row>
        <row r="22">
          <cell r="I22">
            <v>128</v>
          </cell>
        </row>
      </sheetData>
      <sheetData sheetId="22">
        <row r="4">
          <cell r="F4">
            <v>6271</v>
          </cell>
          <cell r="I4">
            <v>6207</v>
          </cell>
        </row>
        <row r="6">
          <cell r="I6">
            <v>3650</v>
          </cell>
        </row>
        <row r="7">
          <cell r="I7">
            <v>458</v>
          </cell>
        </row>
        <row r="8">
          <cell r="I8">
            <v>243</v>
          </cell>
        </row>
        <row r="9">
          <cell r="I9">
            <v>1070</v>
          </cell>
        </row>
        <row r="10">
          <cell r="I10">
            <v>337</v>
          </cell>
        </row>
        <row r="11">
          <cell r="I11">
            <v>272</v>
          </cell>
        </row>
        <row r="12">
          <cell r="I12">
            <v>139</v>
          </cell>
        </row>
        <row r="13">
          <cell r="I13">
            <v>972</v>
          </cell>
        </row>
        <row r="14">
          <cell r="I14">
            <v>159</v>
          </cell>
        </row>
        <row r="16">
          <cell r="I16">
            <v>2453</v>
          </cell>
        </row>
        <row r="17">
          <cell r="I17">
            <v>474</v>
          </cell>
        </row>
        <row r="18">
          <cell r="I18">
            <v>217</v>
          </cell>
        </row>
        <row r="19">
          <cell r="I19">
            <v>286</v>
          </cell>
        </row>
        <row r="20">
          <cell r="I20">
            <v>1476</v>
          </cell>
        </row>
        <row r="22">
          <cell r="I22">
            <v>104</v>
          </cell>
        </row>
      </sheetData>
      <sheetData sheetId="23">
        <row r="4">
          <cell r="F4">
            <v>5132</v>
          </cell>
          <cell r="I4">
            <v>5097</v>
          </cell>
        </row>
        <row r="6">
          <cell r="I6">
            <v>2817</v>
          </cell>
        </row>
        <row r="7">
          <cell r="I7">
            <v>267</v>
          </cell>
        </row>
        <row r="8">
          <cell r="I8">
            <v>158</v>
          </cell>
        </row>
        <row r="9">
          <cell r="I9">
            <v>945</v>
          </cell>
        </row>
        <row r="10">
          <cell r="I10">
            <v>283</v>
          </cell>
        </row>
        <row r="11">
          <cell r="I11">
            <v>226</v>
          </cell>
        </row>
        <row r="12">
          <cell r="I12">
            <v>124</v>
          </cell>
        </row>
        <row r="13">
          <cell r="I13">
            <v>700</v>
          </cell>
        </row>
        <row r="14">
          <cell r="I14">
            <v>114</v>
          </cell>
        </row>
        <row r="16">
          <cell r="I16">
            <v>2214</v>
          </cell>
        </row>
        <row r="17">
          <cell r="I17">
            <v>339</v>
          </cell>
        </row>
        <row r="18">
          <cell r="I18">
            <v>170</v>
          </cell>
        </row>
        <row r="19">
          <cell r="I19">
            <v>317</v>
          </cell>
        </row>
        <row r="20">
          <cell r="I20">
            <v>1388</v>
          </cell>
        </row>
        <row r="22">
          <cell r="I22">
            <v>66</v>
          </cell>
        </row>
      </sheetData>
      <sheetData sheetId="24">
        <row r="4">
          <cell r="F4">
            <v>14917</v>
          </cell>
        </row>
      </sheetData>
      <sheetData sheetId="25">
        <row r="4">
          <cell r="F4">
            <v>10217</v>
          </cell>
        </row>
      </sheetData>
      <sheetData sheetId="26">
        <row r="4">
          <cell r="F4">
            <v>10707</v>
          </cell>
        </row>
      </sheetData>
      <sheetData sheetId="27">
        <row r="4">
          <cell r="F4">
            <v>4588</v>
          </cell>
        </row>
      </sheetData>
      <sheetData sheetId="28">
        <row r="4">
          <cell r="F4">
            <v>2506</v>
          </cell>
        </row>
      </sheetData>
      <sheetData sheetId="29">
        <row r="4">
          <cell r="F4">
            <v>261</v>
          </cell>
        </row>
      </sheetData>
      <sheetData sheetId="30">
        <row r="4">
          <cell r="F4">
            <v>9548</v>
          </cell>
        </row>
      </sheetData>
      <sheetData sheetId="31">
        <row r="4">
          <cell r="F4">
            <v>7678</v>
          </cell>
        </row>
      </sheetData>
      <sheetData sheetId="32">
        <row r="4">
          <cell r="F4">
            <v>8447</v>
          </cell>
        </row>
      </sheetData>
      <sheetData sheetId="33">
        <row r="4">
          <cell r="F4">
            <v>7163</v>
          </cell>
        </row>
      </sheetData>
      <sheetData sheetId="34">
        <row r="4">
          <cell r="F4">
            <v>10360</v>
          </cell>
        </row>
      </sheetData>
      <sheetData sheetId="35">
        <row r="4">
          <cell r="D4">
            <v>15333</v>
          </cell>
          <cell r="G4">
            <v>13142</v>
          </cell>
          <cell r="H4">
            <v>13934</v>
          </cell>
        </row>
        <row r="6">
          <cell r="G6">
            <v>7216</v>
          </cell>
          <cell r="H6">
            <v>7759</v>
          </cell>
        </row>
        <row r="7">
          <cell r="G7">
            <v>769</v>
          </cell>
          <cell r="H7">
            <v>841</v>
          </cell>
        </row>
        <row r="8">
          <cell r="G8">
            <v>442</v>
          </cell>
          <cell r="H8">
            <v>499</v>
          </cell>
        </row>
        <row r="9">
          <cell r="G9">
            <v>2332</v>
          </cell>
          <cell r="H9">
            <v>2461</v>
          </cell>
        </row>
        <row r="10">
          <cell r="G10">
            <v>731</v>
          </cell>
          <cell r="H10">
            <v>789</v>
          </cell>
        </row>
        <row r="11">
          <cell r="G11">
            <v>381</v>
          </cell>
          <cell r="H11">
            <v>424</v>
          </cell>
        </row>
        <row r="12">
          <cell r="G12">
            <v>322</v>
          </cell>
          <cell r="H12">
            <v>365</v>
          </cell>
        </row>
        <row r="13">
          <cell r="G13">
            <v>1919</v>
          </cell>
          <cell r="H13">
            <v>2037</v>
          </cell>
        </row>
        <row r="14">
          <cell r="G14">
            <v>320</v>
          </cell>
          <cell r="H14">
            <v>343</v>
          </cell>
        </row>
        <row r="16">
          <cell r="G16">
            <v>5621</v>
          </cell>
          <cell r="H16">
            <v>5890</v>
          </cell>
        </row>
        <row r="17">
          <cell r="G17">
            <v>1276</v>
          </cell>
          <cell r="H17">
            <v>1329</v>
          </cell>
        </row>
        <row r="18">
          <cell r="G18">
            <v>546</v>
          </cell>
          <cell r="H18">
            <v>550</v>
          </cell>
        </row>
        <row r="19">
          <cell r="G19">
            <v>714</v>
          </cell>
          <cell r="H19">
            <v>720</v>
          </cell>
        </row>
        <row r="20">
          <cell r="G20">
            <v>3085</v>
          </cell>
          <cell r="H20">
            <v>3291</v>
          </cell>
        </row>
        <row r="22">
          <cell r="G22">
            <v>305</v>
          </cell>
          <cell r="H22">
            <v>285</v>
          </cell>
        </row>
        <row r="25">
          <cell r="H25">
            <v>14610.428571428571</v>
          </cell>
        </row>
        <row r="27">
          <cell r="H27">
            <v>8080</v>
          </cell>
        </row>
        <row r="28">
          <cell r="H28">
            <v>847.57142857142856</v>
          </cell>
        </row>
        <row r="29">
          <cell r="H29">
            <v>505.85714285714283</v>
          </cell>
        </row>
        <row r="30">
          <cell r="H30">
            <v>2631</v>
          </cell>
        </row>
        <row r="31">
          <cell r="H31">
            <v>919.42857142857144</v>
          </cell>
        </row>
        <row r="32">
          <cell r="H32">
            <v>426.14285714285717</v>
          </cell>
        </row>
        <row r="33">
          <cell r="H33">
            <v>334.28571428571428</v>
          </cell>
        </row>
        <row r="34">
          <cell r="H34">
            <v>2087.1428571428573</v>
          </cell>
        </row>
        <row r="35">
          <cell r="H35">
            <v>328.57142857142856</v>
          </cell>
        </row>
        <row r="37">
          <cell r="H37">
            <v>6055</v>
          </cell>
        </row>
        <row r="38">
          <cell r="H38">
            <v>1417.4285714285713</v>
          </cell>
        </row>
        <row r="39">
          <cell r="H39">
            <v>596.14285714285711</v>
          </cell>
        </row>
        <row r="40">
          <cell r="H40">
            <v>806.28571428571433</v>
          </cell>
        </row>
        <row r="41">
          <cell r="H41">
            <v>3235.1428571428573</v>
          </cell>
        </row>
        <row r="43">
          <cell r="H43">
            <v>475.42857142857144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E4">
            <v>45219</v>
          </cell>
          <cell r="H4">
            <v>44384</v>
          </cell>
          <cell r="I4">
            <v>44468</v>
          </cell>
        </row>
        <row r="6">
          <cell r="H6">
            <v>25956</v>
          </cell>
          <cell r="I6">
            <v>25970</v>
          </cell>
        </row>
        <row r="7">
          <cell r="H7">
            <v>3559</v>
          </cell>
          <cell r="I7">
            <v>3619</v>
          </cell>
        </row>
        <row r="8">
          <cell r="H8">
            <v>1451</v>
          </cell>
          <cell r="I8">
            <v>1442</v>
          </cell>
        </row>
        <row r="9">
          <cell r="H9">
            <v>7594</v>
          </cell>
          <cell r="I9">
            <v>7559</v>
          </cell>
        </row>
        <row r="10">
          <cell r="H10">
            <v>2891</v>
          </cell>
          <cell r="I10">
            <v>2877</v>
          </cell>
        </row>
        <row r="11">
          <cell r="H11">
            <v>2030</v>
          </cell>
          <cell r="I11">
            <v>2039</v>
          </cell>
        </row>
        <row r="12">
          <cell r="H12">
            <v>844</v>
          </cell>
          <cell r="I12">
            <v>851</v>
          </cell>
        </row>
        <row r="13">
          <cell r="H13">
            <v>6276</v>
          </cell>
          <cell r="I13">
            <v>6268</v>
          </cell>
        </row>
        <row r="14">
          <cell r="H14">
            <v>1311</v>
          </cell>
          <cell r="I14">
            <v>1315</v>
          </cell>
        </row>
        <row r="16">
          <cell r="H16">
            <v>17637</v>
          </cell>
          <cell r="I16">
            <v>17685</v>
          </cell>
        </row>
        <row r="17">
          <cell r="H17">
            <v>2806</v>
          </cell>
          <cell r="I17">
            <v>2840</v>
          </cell>
        </row>
        <row r="18">
          <cell r="H18">
            <v>1578</v>
          </cell>
          <cell r="I18">
            <v>1590</v>
          </cell>
        </row>
        <row r="19">
          <cell r="H19">
            <v>2285</v>
          </cell>
          <cell r="I19">
            <v>2307</v>
          </cell>
        </row>
        <row r="20">
          <cell r="H20">
            <v>10968</v>
          </cell>
          <cell r="I20">
            <v>10948</v>
          </cell>
        </row>
        <row r="22">
          <cell r="H22">
            <v>791</v>
          </cell>
          <cell r="I22">
            <v>813</v>
          </cell>
        </row>
        <row r="25">
          <cell r="I25">
            <v>46216.375</v>
          </cell>
        </row>
        <row r="27">
          <cell r="I27">
            <v>27051.875</v>
          </cell>
        </row>
        <row r="28">
          <cell r="I28">
            <v>3624.375</v>
          </cell>
        </row>
        <row r="29">
          <cell r="I29">
            <v>1489.75</v>
          </cell>
        </row>
        <row r="30">
          <cell r="I30">
            <v>7893.375</v>
          </cell>
        </row>
        <row r="31">
          <cell r="I31">
            <v>3146.125</v>
          </cell>
        </row>
        <row r="32">
          <cell r="I32">
            <v>2087.625</v>
          </cell>
        </row>
        <row r="33">
          <cell r="I33">
            <v>892</v>
          </cell>
        </row>
        <row r="34">
          <cell r="I34">
            <v>6524.25</v>
          </cell>
        </row>
        <row r="35">
          <cell r="I35">
            <v>1394.375</v>
          </cell>
        </row>
        <row r="37">
          <cell r="I37">
            <v>18211.125</v>
          </cell>
        </row>
        <row r="38">
          <cell r="I38">
            <v>2890.75</v>
          </cell>
        </row>
        <row r="39">
          <cell r="I39">
            <v>1613.25</v>
          </cell>
        </row>
        <row r="40">
          <cell r="I40">
            <v>2487.125</v>
          </cell>
        </row>
        <row r="41">
          <cell r="I41">
            <v>11220</v>
          </cell>
        </row>
        <row r="43">
          <cell r="I43">
            <v>953.375</v>
          </cell>
        </row>
      </sheetData>
      <sheetData sheetId="1">
        <row r="4">
          <cell r="F4">
            <v>3861</v>
          </cell>
          <cell r="I4">
            <v>3785</v>
          </cell>
        </row>
        <row r="6">
          <cell r="I6">
            <v>2174</v>
          </cell>
        </row>
        <row r="7">
          <cell r="I7">
            <v>274</v>
          </cell>
        </row>
        <row r="8">
          <cell r="I8">
            <v>114</v>
          </cell>
        </row>
        <row r="9">
          <cell r="I9">
            <v>712</v>
          </cell>
        </row>
        <row r="10">
          <cell r="I10">
            <v>281</v>
          </cell>
        </row>
        <row r="11">
          <cell r="I11">
            <v>120</v>
          </cell>
        </row>
        <row r="12">
          <cell r="I12">
            <v>70</v>
          </cell>
        </row>
        <row r="13">
          <cell r="I13">
            <v>521</v>
          </cell>
        </row>
        <row r="14">
          <cell r="I14">
            <v>82</v>
          </cell>
        </row>
        <row r="16">
          <cell r="I16">
            <v>1455</v>
          </cell>
        </row>
        <row r="17">
          <cell r="I17">
            <v>305</v>
          </cell>
        </row>
        <row r="18">
          <cell r="I18">
            <v>151</v>
          </cell>
        </row>
        <row r="19">
          <cell r="I19">
            <v>191</v>
          </cell>
        </row>
        <row r="20">
          <cell r="I20">
            <v>808</v>
          </cell>
        </row>
        <row r="22">
          <cell r="I22">
            <v>156</v>
          </cell>
        </row>
        <row r="25">
          <cell r="I25">
            <v>38956</v>
          </cell>
        </row>
        <row r="27">
          <cell r="I27">
            <v>22587</v>
          </cell>
        </row>
        <row r="28">
          <cell r="I28">
            <v>2356</v>
          </cell>
        </row>
        <row r="29">
          <cell r="I29">
            <v>1509</v>
          </cell>
        </row>
        <row r="30">
          <cell r="I30">
            <v>7390</v>
          </cell>
        </row>
        <row r="31">
          <cell r="I31">
            <v>3133</v>
          </cell>
        </row>
        <row r="32">
          <cell r="I32">
            <v>1136</v>
          </cell>
        </row>
        <row r="33">
          <cell r="I33">
            <v>778</v>
          </cell>
        </row>
        <row r="34">
          <cell r="I34">
            <v>5279</v>
          </cell>
        </row>
        <row r="35">
          <cell r="I35">
            <v>1006</v>
          </cell>
        </row>
        <row r="37">
          <cell r="I37">
            <v>14574</v>
          </cell>
        </row>
        <row r="38">
          <cell r="I38">
            <v>3009</v>
          </cell>
        </row>
        <row r="39">
          <cell r="I39">
            <v>1521</v>
          </cell>
        </row>
        <row r="40">
          <cell r="I40">
            <v>2071</v>
          </cell>
        </row>
        <row r="41">
          <cell r="I41">
            <v>7973</v>
          </cell>
        </row>
        <row r="43">
          <cell r="I43">
            <v>1795</v>
          </cell>
        </row>
      </sheetData>
      <sheetData sheetId="2">
        <row r="25">
          <cell r="F25">
            <v>1931</v>
          </cell>
        </row>
      </sheetData>
      <sheetData sheetId="3">
        <row r="25">
          <cell r="F25">
            <v>11993</v>
          </cell>
        </row>
      </sheetData>
      <sheetData sheetId="4">
        <row r="25">
          <cell r="F25">
            <v>5711</v>
          </cell>
        </row>
      </sheetData>
      <sheetData sheetId="5">
        <row r="25">
          <cell r="F25">
            <v>6679</v>
          </cell>
        </row>
      </sheetData>
      <sheetData sheetId="6">
        <row r="4">
          <cell r="F4">
            <v>4992</v>
          </cell>
          <cell r="I4">
            <v>3701</v>
          </cell>
        </row>
        <row r="6">
          <cell r="I6">
            <v>2175</v>
          </cell>
        </row>
        <row r="7">
          <cell r="I7">
            <v>217</v>
          </cell>
        </row>
        <row r="8">
          <cell r="I8">
            <v>124</v>
          </cell>
        </row>
        <row r="9">
          <cell r="I9">
            <v>750</v>
          </cell>
        </row>
        <row r="10">
          <cell r="I10">
            <v>298</v>
          </cell>
        </row>
        <row r="11">
          <cell r="I11">
            <v>112</v>
          </cell>
        </row>
        <row r="12">
          <cell r="I12">
            <v>64</v>
          </cell>
        </row>
        <row r="13">
          <cell r="I13">
            <v>529</v>
          </cell>
        </row>
        <row r="14">
          <cell r="I14">
            <v>81</v>
          </cell>
        </row>
        <row r="16">
          <cell r="I16">
            <v>1395</v>
          </cell>
        </row>
        <row r="17">
          <cell r="I17">
            <v>274</v>
          </cell>
        </row>
        <row r="18">
          <cell r="I18">
            <v>137</v>
          </cell>
        </row>
        <row r="19">
          <cell r="I19">
            <v>164</v>
          </cell>
        </row>
        <row r="20">
          <cell r="I20">
            <v>820</v>
          </cell>
        </row>
        <row r="22">
          <cell r="I22">
            <v>131</v>
          </cell>
        </row>
        <row r="25">
          <cell r="I25">
            <v>42841</v>
          </cell>
        </row>
        <row r="27">
          <cell r="I27">
            <v>24937</v>
          </cell>
        </row>
        <row r="28">
          <cell r="I28">
            <v>2453</v>
          </cell>
        </row>
        <row r="29">
          <cell r="I29">
            <v>1568</v>
          </cell>
        </row>
        <row r="30">
          <cell r="I30">
            <v>7964</v>
          </cell>
        </row>
        <row r="31">
          <cell r="I31">
            <v>3524</v>
          </cell>
        </row>
        <row r="32">
          <cell r="I32">
            <v>1326</v>
          </cell>
        </row>
        <row r="33">
          <cell r="I33">
            <v>888</v>
          </cell>
        </row>
        <row r="34">
          <cell r="I34">
            <v>6010</v>
          </cell>
        </row>
        <row r="35">
          <cell r="I35">
            <v>1204</v>
          </cell>
        </row>
        <row r="37">
          <cell r="I37">
            <v>15886</v>
          </cell>
        </row>
        <row r="38">
          <cell r="I38">
            <v>3226</v>
          </cell>
        </row>
        <row r="39">
          <cell r="I39">
            <v>1616</v>
          </cell>
        </row>
        <row r="40">
          <cell r="I40">
            <v>2435</v>
          </cell>
        </row>
        <row r="41">
          <cell r="I41">
            <v>8609</v>
          </cell>
        </row>
        <row r="43">
          <cell r="I43">
            <v>2018</v>
          </cell>
        </row>
      </sheetData>
      <sheetData sheetId="7">
        <row r="25">
          <cell r="F25">
            <v>20665</v>
          </cell>
        </row>
      </sheetData>
      <sheetData sheetId="8">
        <row r="25">
          <cell r="F25">
            <v>2689</v>
          </cell>
        </row>
      </sheetData>
      <sheetData sheetId="9">
        <row r="25">
          <cell r="F25">
            <v>1328</v>
          </cell>
        </row>
      </sheetData>
      <sheetData sheetId="10">
        <row r="25">
          <cell r="F25">
            <v>5897</v>
          </cell>
        </row>
      </sheetData>
      <sheetData sheetId="11">
        <row r="4">
          <cell r="F4">
            <v>21768</v>
          </cell>
        </row>
      </sheetData>
      <sheetData sheetId="12">
        <row r="4">
          <cell r="F4">
            <v>8086</v>
          </cell>
        </row>
      </sheetData>
      <sheetData sheetId="13">
        <row r="4">
          <cell r="F4">
            <v>17216</v>
          </cell>
        </row>
      </sheetData>
      <sheetData sheetId="14">
        <row r="4">
          <cell r="F4">
            <v>6303</v>
          </cell>
        </row>
      </sheetData>
      <sheetData sheetId="15">
        <row r="4">
          <cell r="F4">
            <v>19310</v>
          </cell>
        </row>
      </sheetData>
      <sheetData sheetId="16">
        <row r="4">
          <cell r="F4">
            <v>7325</v>
          </cell>
        </row>
      </sheetData>
      <sheetData sheetId="17">
        <row r="4">
          <cell r="F4">
            <v>3950</v>
          </cell>
          <cell r="I4">
            <v>3770</v>
          </cell>
        </row>
        <row r="6">
          <cell r="I6">
            <v>2537</v>
          </cell>
        </row>
        <row r="7">
          <cell r="I7">
            <v>503</v>
          </cell>
        </row>
        <row r="8">
          <cell r="I8">
            <v>121</v>
          </cell>
        </row>
        <row r="9">
          <cell r="I9">
            <v>658</v>
          </cell>
        </row>
        <row r="10">
          <cell r="I10">
            <v>357</v>
          </cell>
        </row>
        <row r="11">
          <cell r="I11">
            <v>207</v>
          </cell>
        </row>
        <row r="12">
          <cell r="I12">
            <v>81</v>
          </cell>
        </row>
        <row r="13">
          <cell r="I13">
            <v>498</v>
          </cell>
        </row>
        <row r="14">
          <cell r="I14">
            <v>112</v>
          </cell>
        </row>
        <row r="16">
          <cell r="I16">
            <v>1181</v>
          </cell>
        </row>
        <row r="17">
          <cell r="I17">
            <v>218</v>
          </cell>
        </row>
        <row r="18">
          <cell r="I18">
            <v>110</v>
          </cell>
        </row>
        <row r="19">
          <cell r="I19">
            <v>160</v>
          </cell>
        </row>
        <row r="20">
          <cell r="I20">
            <v>693</v>
          </cell>
        </row>
        <row r="22">
          <cell r="I22">
            <v>52</v>
          </cell>
        </row>
      </sheetData>
      <sheetData sheetId="18">
        <row r="4">
          <cell r="F4">
            <v>4136</v>
          </cell>
          <cell r="I4">
            <v>4341</v>
          </cell>
        </row>
        <row r="6">
          <cell r="I6">
            <v>2607</v>
          </cell>
        </row>
        <row r="7">
          <cell r="I7">
            <v>398</v>
          </cell>
        </row>
        <row r="8">
          <cell r="I8">
            <v>151</v>
          </cell>
        </row>
        <row r="9">
          <cell r="I9">
            <v>737</v>
          </cell>
        </row>
        <row r="10">
          <cell r="I10">
            <v>287</v>
          </cell>
        </row>
        <row r="11">
          <cell r="I11">
            <v>165</v>
          </cell>
        </row>
        <row r="12">
          <cell r="I12">
            <v>84</v>
          </cell>
        </row>
        <row r="13">
          <cell r="I13">
            <v>629</v>
          </cell>
        </row>
        <row r="14">
          <cell r="I14">
            <v>156</v>
          </cell>
        </row>
        <row r="16">
          <cell r="I16">
            <v>1632</v>
          </cell>
        </row>
        <row r="17">
          <cell r="I17">
            <v>272</v>
          </cell>
        </row>
        <row r="18">
          <cell r="I18">
            <v>157</v>
          </cell>
        </row>
        <row r="19">
          <cell r="I19">
            <v>192</v>
          </cell>
        </row>
        <row r="20">
          <cell r="I20">
            <v>1011</v>
          </cell>
        </row>
        <row r="22">
          <cell r="I22">
            <v>102</v>
          </cell>
        </row>
      </sheetData>
      <sheetData sheetId="19">
        <row r="4">
          <cell r="F4">
            <v>8980</v>
          </cell>
          <cell r="I4">
            <v>9436</v>
          </cell>
        </row>
        <row r="6">
          <cell r="I6">
            <v>5367</v>
          </cell>
        </row>
        <row r="7">
          <cell r="I7">
            <v>860</v>
          </cell>
        </row>
        <row r="8">
          <cell r="I8">
            <v>272</v>
          </cell>
        </row>
        <row r="9">
          <cell r="I9">
            <v>1589</v>
          </cell>
        </row>
        <row r="10">
          <cell r="I10">
            <v>550</v>
          </cell>
        </row>
        <row r="11">
          <cell r="I11">
            <v>401</v>
          </cell>
        </row>
        <row r="12">
          <cell r="I12">
            <v>176</v>
          </cell>
        </row>
        <row r="13">
          <cell r="I13">
            <v>1239</v>
          </cell>
        </row>
        <row r="14">
          <cell r="I14">
            <v>280</v>
          </cell>
        </row>
        <row r="16">
          <cell r="I16">
            <v>3838</v>
          </cell>
        </row>
        <row r="17">
          <cell r="I17">
            <v>619</v>
          </cell>
        </row>
        <row r="18">
          <cell r="I18">
            <v>330</v>
          </cell>
        </row>
        <row r="19">
          <cell r="I19">
            <v>473</v>
          </cell>
        </row>
        <row r="20">
          <cell r="I20">
            <v>2416</v>
          </cell>
        </row>
        <row r="22">
          <cell r="I22">
            <v>231</v>
          </cell>
        </row>
      </sheetData>
      <sheetData sheetId="20">
        <row r="4">
          <cell r="F4">
            <v>9806</v>
          </cell>
          <cell r="I4">
            <v>10108</v>
          </cell>
        </row>
        <row r="6">
          <cell r="I6">
            <v>5674</v>
          </cell>
        </row>
        <row r="7">
          <cell r="I7">
            <v>805</v>
          </cell>
        </row>
        <row r="8">
          <cell r="I8">
            <v>314</v>
          </cell>
        </row>
        <row r="9">
          <cell r="I9">
            <v>1675</v>
          </cell>
        </row>
        <row r="10">
          <cell r="I10">
            <v>562</v>
          </cell>
        </row>
        <row r="11">
          <cell r="I11">
            <v>445</v>
          </cell>
        </row>
        <row r="12">
          <cell r="I12">
            <v>178</v>
          </cell>
        </row>
        <row r="13">
          <cell r="I13">
            <v>1393</v>
          </cell>
        </row>
        <row r="14">
          <cell r="I14">
            <v>302</v>
          </cell>
        </row>
        <row r="16">
          <cell r="I16">
            <v>4207</v>
          </cell>
        </row>
        <row r="17">
          <cell r="I17">
            <v>612</v>
          </cell>
        </row>
        <row r="18">
          <cell r="I18">
            <v>360</v>
          </cell>
        </row>
        <row r="19">
          <cell r="I19">
            <v>587</v>
          </cell>
        </row>
        <row r="20">
          <cell r="I20">
            <v>2648</v>
          </cell>
        </row>
        <row r="22">
          <cell r="I22">
            <v>227</v>
          </cell>
        </row>
      </sheetData>
      <sheetData sheetId="21">
        <row r="4">
          <cell r="F4">
            <v>4302</v>
          </cell>
          <cell r="I4">
            <v>4285</v>
          </cell>
        </row>
        <row r="6">
          <cell r="I6">
            <v>2518</v>
          </cell>
        </row>
        <row r="7">
          <cell r="I7">
            <v>281</v>
          </cell>
        </row>
        <row r="8">
          <cell r="I8">
            <v>156</v>
          </cell>
        </row>
        <row r="9">
          <cell r="I9">
            <v>758</v>
          </cell>
        </row>
        <row r="10">
          <cell r="I10">
            <v>329</v>
          </cell>
        </row>
        <row r="11">
          <cell r="I11">
            <v>208</v>
          </cell>
        </row>
        <row r="12">
          <cell r="I12">
            <v>89</v>
          </cell>
        </row>
        <row r="13">
          <cell r="I13">
            <v>586</v>
          </cell>
        </row>
        <row r="14">
          <cell r="I14">
            <v>111</v>
          </cell>
        </row>
        <row r="16">
          <cell r="I16">
            <v>1681</v>
          </cell>
        </row>
        <row r="17">
          <cell r="I17">
            <v>241</v>
          </cell>
        </row>
        <row r="18">
          <cell r="I18">
            <v>143</v>
          </cell>
        </row>
        <row r="19">
          <cell r="I19">
            <v>229</v>
          </cell>
        </row>
        <row r="20">
          <cell r="I20">
            <v>1068</v>
          </cell>
        </row>
        <row r="22">
          <cell r="I22">
            <v>86</v>
          </cell>
        </row>
      </sheetData>
      <sheetData sheetId="22">
        <row r="4">
          <cell r="F4">
            <v>7027</v>
          </cell>
          <cell r="I4">
            <v>6843</v>
          </cell>
        </row>
        <row r="6">
          <cell r="I6">
            <v>4052</v>
          </cell>
        </row>
        <row r="7">
          <cell r="I7">
            <v>459</v>
          </cell>
        </row>
        <row r="8">
          <cell r="I8">
            <v>241</v>
          </cell>
        </row>
        <row r="9">
          <cell r="I9">
            <v>1168</v>
          </cell>
        </row>
        <row r="10">
          <cell r="I10">
            <v>437</v>
          </cell>
        </row>
        <row r="11">
          <cell r="I11">
            <v>322</v>
          </cell>
        </row>
        <row r="12">
          <cell r="I12">
            <v>123</v>
          </cell>
        </row>
        <row r="13">
          <cell r="I13">
            <v>1102</v>
          </cell>
        </row>
        <row r="14">
          <cell r="I14">
            <v>200</v>
          </cell>
        </row>
        <row r="16">
          <cell r="I16">
            <v>2722</v>
          </cell>
        </row>
        <row r="17">
          <cell r="I17">
            <v>515</v>
          </cell>
        </row>
        <row r="18">
          <cell r="I18">
            <v>276</v>
          </cell>
        </row>
        <row r="19">
          <cell r="I19">
            <v>327</v>
          </cell>
        </row>
        <row r="20">
          <cell r="I20">
            <v>1604</v>
          </cell>
        </row>
        <row r="22">
          <cell r="I22">
            <v>69</v>
          </cell>
        </row>
      </sheetData>
      <sheetData sheetId="23">
        <row r="4">
          <cell r="F4">
            <v>5887</v>
          </cell>
          <cell r="I4">
            <v>5685</v>
          </cell>
        </row>
        <row r="6">
          <cell r="I6">
            <v>3215</v>
          </cell>
        </row>
        <row r="7">
          <cell r="I7">
            <v>313</v>
          </cell>
        </row>
        <row r="8">
          <cell r="I8">
            <v>187</v>
          </cell>
        </row>
        <row r="9">
          <cell r="I9">
            <v>974</v>
          </cell>
        </row>
        <row r="10">
          <cell r="I10">
            <v>355</v>
          </cell>
        </row>
        <row r="11">
          <cell r="I11">
            <v>291</v>
          </cell>
        </row>
        <row r="12">
          <cell r="I12">
            <v>120</v>
          </cell>
        </row>
        <row r="13">
          <cell r="I13">
            <v>821</v>
          </cell>
        </row>
        <row r="14">
          <cell r="I14">
            <v>154</v>
          </cell>
        </row>
        <row r="16">
          <cell r="I16">
            <v>2424</v>
          </cell>
        </row>
        <row r="17">
          <cell r="I17">
            <v>363</v>
          </cell>
        </row>
        <row r="18">
          <cell r="I18">
            <v>214</v>
          </cell>
        </row>
        <row r="19">
          <cell r="I19">
            <v>339</v>
          </cell>
        </row>
        <row r="20">
          <cell r="I20">
            <v>1508</v>
          </cell>
        </row>
        <row r="22">
          <cell r="I22">
            <v>46</v>
          </cell>
        </row>
      </sheetData>
      <sheetData sheetId="24">
        <row r="4">
          <cell r="F4">
            <v>14597</v>
          </cell>
        </row>
      </sheetData>
      <sheetData sheetId="25">
        <row r="4">
          <cell r="F4">
            <v>10685</v>
          </cell>
        </row>
      </sheetData>
      <sheetData sheetId="26">
        <row r="4">
          <cell r="F4">
            <v>11185</v>
          </cell>
        </row>
      </sheetData>
      <sheetData sheetId="27">
        <row r="4">
          <cell r="F4">
            <v>4738</v>
          </cell>
        </row>
      </sheetData>
      <sheetData sheetId="28">
        <row r="4">
          <cell r="F4">
            <v>2604</v>
          </cell>
        </row>
      </sheetData>
      <sheetData sheetId="29">
        <row r="4">
          <cell r="F4">
            <v>279</v>
          </cell>
        </row>
      </sheetData>
      <sheetData sheetId="30">
        <row r="4">
          <cell r="F4">
            <v>9150</v>
          </cell>
        </row>
      </sheetData>
      <sheetData sheetId="31">
        <row r="4">
          <cell r="F4">
            <v>7554</v>
          </cell>
        </row>
      </sheetData>
      <sheetData sheetId="32">
        <row r="4">
          <cell r="F4">
            <v>8074</v>
          </cell>
        </row>
      </sheetData>
      <sheetData sheetId="33">
        <row r="4">
          <cell r="F4">
            <v>7128</v>
          </cell>
        </row>
      </sheetData>
      <sheetData sheetId="34">
        <row r="4">
          <cell r="F4">
            <v>12182</v>
          </cell>
        </row>
      </sheetData>
      <sheetData sheetId="35">
        <row r="4">
          <cell r="E4">
            <v>12875</v>
          </cell>
          <cell r="H4">
            <v>12832</v>
          </cell>
        </row>
        <row r="6">
          <cell r="H6">
            <v>7036</v>
          </cell>
        </row>
        <row r="7">
          <cell r="H7">
            <v>787</v>
          </cell>
        </row>
        <row r="8">
          <cell r="H8">
            <v>556</v>
          </cell>
        </row>
        <row r="9">
          <cell r="H9">
            <v>2141</v>
          </cell>
        </row>
        <row r="10">
          <cell r="H10">
            <v>770</v>
          </cell>
        </row>
        <row r="11">
          <cell r="H11">
            <v>400</v>
          </cell>
        </row>
        <row r="12">
          <cell r="H12">
            <v>282</v>
          </cell>
        </row>
        <row r="13">
          <cell r="H13">
            <v>1751</v>
          </cell>
        </row>
        <row r="14">
          <cell r="H14">
            <v>349</v>
          </cell>
        </row>
        <row r="16">
          <cell r="H16">
            <v>5556</v>
          </cell>
        </row>
        <row r="17">
          <cell r="H17">
            <v>1263</v>
          </cell>
        </row>
        <row r="18">
          <cell r="H18">
            <v>585</v>
          </cell>
        </row>
        <row r="19">
          <cell r="H19">
            <v>664</v>
          </cell>
        </row>
        <row r="20">
          <cell r="H20">
            <v>3044</v>
          </cell>
        </row>
        <row r="22">
          <cell r="H22">
            <v>240</v>
          </cell>
        </row>
        <row r="25">
          <cell r="H25">
            <v>14525.857142857143</v>
          </cell>
        </row>
        <row r="27">
          <cell r="H27">
            <v>8051.1428571428569</v>
          </cell>
        </row>
        <row r="28">
          <cell r="H28">
            <v>833.85714285714289</v>
          </cell>
        </row>
        <row r="29">
          <cell r="H29">
            <v>592.71428571428567</v>
          </cell>
        </row>
        <row r="30">
          <cell r="H30">
            <v>2533.7142857142858</v>
          </cell>
        </row>
        <row r="31">
          <cell r="H31">
            <v>960.57142857142856</v>
          </cell>
        </row>
        <row r="32">
          <cell r="H32">
            <v>420</v>
          </cell>
        </row>
        <row r="33">
          <cell r="H33">
            <v>333.71428571428572</v>
          </cell>
        </row>
        <row r="34">
          <cell r="H34">
            <v>2005</v>
          </cell>
        </row>
        <row r="35">
          <cell r="H35">
            <v>371.57142857142856</v>
          </cell>
        </row>
        <row r="37">
          <cell r="H37">
            <v>5996</v>
          </cell>
        </row>
        <row r="38">
          <cell r="H38">
            <v>1383.8571428571429</v>
          </cell>
        </row>
        <row r="39">
          <cell r="H39">
            <v>631.57142857142856</v>
          </cell>
        </row>
        <row r="40">
          <cell r="H40">
            <v>792.14285714285711</v>
          </cell>
        </row>
        <row r="41">
          <cell r="H41">
            <v>3188.4285714285716</v>
          </cell>
        </row>
        <row r="43">
          <cell r="H43">
            <v>478.71428571428572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"/>
      <sheetName val="PD s sod"/>
      <sheetName val="Stanje BO"/>
      <sheetName val="Priliv"/>
      <sheetName val="P iskalci 1. zap"/>
      <sheetName val="P iztek DČ"/>
      <sheetName val="P trajni, stečaj"/>
      <sheetName val="P drugo"/>
      <sheetName val="Odliv"/>
      <sheetName val="O zaposlitev"/>
      <sheetName val="O neaktivnost"/>
      <sheetName val="O kršitev"/>
      <sheetName val="O drugo"/>
      <sheetName val="S ženske"/>
      <sheetName val="S 15-29"/>
      <sheetName val="S 50+"/>
      <sheetName val="S 1.zap"/>
      <sheetName val="S DBO"/>
      <sheetName val="S invalidi"/>
      <sheetName val="S 15-24"/>
      <sheetName val="S 25-29"/>
      <sheetName val="S 30-39"/>
      <sheetName val="S 40-49"/>
      <sheetName val="S 50-54"/>
      <sheetName val="S 55-59"/>
      <sheetName val="S 60+"/>
      <sheetName val="S 1+2"/>
      <sheetName val="S 3+4"/>
      <sheetName val="S 5"/>
      <sheetName val="S 6"/>
      <sheetName val="S 7"/>
      <sheetName val="S 8"/>
      <sheetName val="S 0-2 mes"/>
      <sheetName val="S 3-5 mes"/>
      <sheetName val="S 6-11 mes"/>
      <sheetName val="S 12-23 mes"/>
      <sheetName val="S 24+ mes"/>
      <sheetName val="DN"/>
    </sheetNames>
    <sheetDataSet>
      <sheetData sheetId="0">
        <row r="4">
          <cell r="I4">
            <v>14219</v>
          </cell>
        </row>
      </sheetData>
      <sheetData sheetId="1"/>
      <sheetData sheetId="2">
        <row r="4">
          <cell r="H4">
            <v>44384</v>
          </cell>
        </row>
      </sheetData>
      <sheetData sheetId="3">
        <row r="4">
          <cell r="I4">
            <v>3785</v>
          </cell>
        </row>
      </sheetData>
      <sheetData sheetId="4">
        <row r="89">
          <cell r="I89">
            <v>2828</v>
          </cell>
        </row>
      </sheetData>
      <sheetData sheetId="5">
        <row r="89">
          <cell r="I89">
            <v>17904</v>
          </cell>
        </row>
      </sheetData>
      <sheetData sheetId="6">
        <row r="89">
          <cell r="I89">
            <v>8026</v>
          </cell>
        </row>
      </sheetData>
      <sheetData sheetId="7">
        <row r="89">
          <cell r="I89">
            <v>10198</v>
          </cell>
        </row>
      </sheetData>
      <sheetData sheetId="8">
        <row r="4">
          <cell r="I4">
            <v>3701</v>
          </cell>
        </row>
      </sheetData>
      <sheetData sheetId="9">
        <row r="89">
          <cell r="I89">
            <v>27728</v>
          </cell>
        </row>
      </sheetData>
      <sheetData sheetId="10">
        <row r="89">
          <cell r="I89">
            <v>4144</v>
          </cell>
        </row>
      </sheetData>
      <sheetData sheetId="11">
        <row r="89">
          <cell r="I89">
            <v>2170</v>
          </cell>
        </row>
      </sheetData>
      <sheetData sheetId="12">
        <row r="89">
          <cell r="I89">
            <v>8799</v>
          </cell>
        </row>
      </sheetData>
      <sheetData sheetId="13">
        <row r="4">
          <cell r="I4">
            <v>22385</v>
          </cell>
        </row>
      </sheetData>
      <sheetData sheetId="14">
        <row r="4">
          <cell r="I4">
            <v>8111</v>
          </cell>
        </row>
      </sheetData>
      <sheetData sheetId="15">
        <row r="4">
          <cell r="I4">
            <v>16813</v>
          </cell>
        </row>
      </sheetData>
      <sheetData sheetId="16">
        <row r="4">
          <cell r="I4">
            <v>6015</v>
          </cell>
        </row>
      </sheetData>
      <sheetData sheetId="17">
        <row r="4">
          <cell r="I4">
            <v>18746</v>
          </cell>
        </row>
      </sheetData>
      <sheetData sheetId="18">
        <row r="4">
          <cell r="I4">
            <v>7181</v>
          </cell>
        </row>
        <row r="6">
          <cell r="I6">
            <v>1132</v>
          </cell>
        </row>
        <row r="14">
          <cell r="I14">
            <v>421</v>
          </cell>
        </row>
        <row r="22">
          <cell r="I22">
            <v>297</v>
          </cell>
        </row>
        <row r="29">
          <cell r="I29">
            <v>1365</v>
          </cell>
        </row>
        <row r="40">
          <cell r="I40">
            <v>754</v>
          </cell>
        </row>
        <row r="47">
          <cell r="I47">
            <v>759</v>
          </cell>
        </row>
        <row r="53">
          <cell r="I53">
            <v>250</v>
          </cell>
        </row>
        <row r="59">
          <cell r="I59">
            <v>456</v>
          </cell>
        </row>
        <row r="65">
          <cell r="I65">
            <v>339</v>
          </cell>
        </row>
        <row r="69">
          <cell r="I69">
            <v>499</v>
          </cell>
        </row>
        <row r="74">
          <cell r="I74">
            <v>216</v>
          </cell>
        </row>
        <row r="80">
          <cell r="I80">
            <v>693</v>
          </cell>
        </row>
      </sheetData>
      <sheetData sheetId="19">
        <row r="4">
          <cell r="I4">
            <v>3770</v>
          </cell>
        </row>
      </sheetData>
      <sheetData sheetId="20">
        <row r="4">
          <cell r="I4">
            <v>4341</v>
          </cell>
        </row>
      </sheetData>
      <sheetData sheetId="21">
        <row r="4">
          <cell r="I4">
            <v>9436</v>
          </cell>
        </row>
      </sheetData>
      <sheetData sheetId="22">
        <row r="4">
          <cell r="I4">
            <v>10108</v>
          </cell>
        </row>
      </sheetData>
      <sheetData sheetId="23">
        <row r="4">
          <cell r="I4">
            <v>4285</v>
          </cell>
        </row>
      </sheetData>
      <sheetData sheetId="24">
        <row r="4">
          <cell r="I4">
            <v>6843</v>
          </cell>
        </row>
      </sheetData>
      <sheetData sheetId="25">
        <row r="4">
          <cell r="I4">
            <v>5685</v>
          </cell>
        </row>
      </sheetData>
      <sheetData sheetId="26">
        <row r="4">
          <cell r="I4">
            <v>14336</v>
          </cell>
        </row>
      </sheetData>
      <sheetData sheetId="27">
        <row r="4">
          <cell r="I4">
            <v>10566</v>
          </cell>
        </row>
      </sheetData>
      <sheetData sheetId="28">
        <row r="4">
          <cell r="I4">
            <v>11415</v>
          </cell>
        </row>
      </sheetData>
      <sheetData sheetId="29">
        <row r="4">
          <cell r="I4">
            <v>4938</v>
          </cell>
        </row>
      </sheetData>
      <sheetData sheetId="30">
        <row r="4">
          <cell r="I4">
            <v>2920</v>
          </cell>
        </row>
      </sheetData>
      <sheetData sheetId="31">
        <row r="4">
          <cell r="I4">
            <v>293</v>
          </cell>
        </row>
      </sheetData>
      <sheetData sheetId="32">
        <row r="4">
          <cell r="I4">
            <v>10497</v>
          </cell>
        </row>
      </sheetData>
      <sheetData sheetId="33">
        <row r="4">
          <cell r="I4">
            <v>6106</v>
          </cell>
        </row>
      </sheetData>
      <sheetData sheetId="34">
        <row r="4">
          <cell r="I4">
            <v>9119</v>
          </cell>
        </row>
      </sheetData>
      <sheetData sheetId="35">
        <row r="4">
          <cell r="I4">
            <v>7071</v>
          </cell>
        </row>
      </sheetData>
      <sheetData sheetId="36">
        <row r="4">
          <cell r="I4">
            <v>11675</v>
          </cell>
        </row>
      </sheetData>
      <sheetData sheetId="37">
        <row r="4">
          <cell r="H4">
            <v>12832</v>
          </cell>
        </row>
      </sheetData>
    </sheetDataSet>
  </externalBook>
</externalLink>
</file>

<file path=xl/theme/theme1.xml><?xml version="1.0" encoding="utf-8"?>
<a:theme xmlns:a="http://schemas.openxmlformats.org/drawingml/2006/main" name="Officeova tema">
  <a:themeElements>
    <a:clrScheme name="zrsz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39E35"/>
      </a:accent1>
      <a:accent2>
        <a:srgbClr val="262626"/>
      </a:accent2>
      <a:accent3>
        <a:srgbClr val="82C8DC"/>
      </a:accent3>
      <a:accent4>
        <a:srgbClr val="5C5C5C"/>
      </a:accent4>
      <a:accent5>
        <a:srgbClr val="DC8200"/>
      </a:accent5>
      <a:accent6>
        <a:srgbClr val="FA0000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"/>
  <sheetViews>
    <sheetView showGridLines="0" tabSelected="1" workbookViewId="0"/>
  </sheetViews>
  <sheetFormatPr defaultColWidth="9.140625" defaultRowHeight="15" x14ac:dyDescent="0.2"/>
  <cols>
    <col min="1" max="1" width="13" style="70" customWidth="1"/>
    <col min="2" max="2" width="60.42578125" style="70" bestFit="1" customWidth="1"/>
    <col min="3" max="16384" width="9.140625" style="70"/>
  </cols>
  <sheetData>
    <row r="1" spans="1:2" ht="5.25" customHeight="1" x14ac:dyDescent="0.2"/>
    <row r="2" spans="1:2" ht="15.75" x14ac:dyDescent="0.25">
      <c r="A2" s="121" t="s">
        <v>153</v>
      </c>
    </row>
    <row r="3" spans="1:2" ht="4.5" customHeight="1" x14ac:dyDescent="0.2">
      <c r="A3" s="246"/>
    </row>
    <row r="4" spans="1:2" x14ac:dyDescent="0.2">
      <c r="A4" s="159" t="s">
        <v>154</v>
      </c>
      <c r="B4" s="9" t="s">
        <v>155</v>
      </c>
    </row>
    <row r="5" spans="1:2" x14ac:dyDescent="0.2">
      <c r="A5" s="159" t="s">
        <v>149</v>
      </c>
      <c r="B5" s="9" t="s">
        <v>156</v>
      </c>
    </row>
    <row r="6" spans="1:2" x14ac:dyDescent="0.2">
      <c r="A6" s="159" t="s">
        <v>157</v>
      </c>
      <c r="B6" s="9" t="s">
        <v>473</v>
      </c>
    </row>
    <row r="7" spans="1:2" x14ac:dyDescent="0.2">
      <c r="A7" s="125" t="s">
        <v>193</v>
      </c>
      <c r="B7" s="9" t="s">
        <v>192</v>
      </c>
    </row>
    <row r="8" spans="1:2" x14ac:dyDescent="0.2">
      <c r="A8" s="125" t="s">
        <v>159</v>
      </c>
      <c r="B8" s="9" t="s">
        <v>158</v>
      </c>
    </row>
    <row r="9" spans="1:2" x14ac:dyDescent="0.2">
      <c r="A9" s="125" t="s">
        <v>161</v>
      </c>
      <c r="B9" s="9" t="s">
        <v>160</v>
      </c>
    </row>
    <row r="10" spans="1:2" x14ac:dyDescent="0.2">
      <c r="A10" s="125" t="s">
        <v>163</v>
      </c>
      <c r="B10" s="9" t="s">
        <v>162</v>
      </c>
    </row>
    <row r="11" spans="1:2" x14ac:dyDescent="0.2">
      <c r="A11" s="125" t="s">
        <v>165</v>
      </c>
      <c r="B11" s="9" t="s">
        <v>164</v>
      </c>
    </row>
    <row r="12" spans="1:2" x14ac:dyDescent="0.2">
      <c r="A12" s="125" t="s">
        <v>167</v>
      </c>
      <c r="B12" s="9" t="s">
        <v>166</v>
      </c>
    </row>
    <row r="13" spans="1:2" x14ac:dyDescent="0.2">
      <c r="A13" s="125" t="s">
        <v>169</v>
      </c>
      <c r="B13" s="9" t="s">
        <v>168</v>
      </c>
    </row>
    <row r="14" spans="1:2" x14ac:dyDescent="0.2">
      <c r="A14" s="125" t="s">
        <v>194</v>
      </c>
      <c r="B14" s="9" t="s">
        <v>170</v>
      </c>
    </row>
    <row r="15" spans="1:2" x14ac:dyDescent="0.2">
      <c r="A15" s="125" t="s">
        <v>195</v>
      </c>
      <c r="B15" s="9" t="s">
        <v>171</v>
      </c>
    </row>
    <row r="16" spans="1:2" x14ac:dyDescent="0.2">
      <c r="A16" s="125" t="s">
        <v>196</v>
      </c>
      <c r="B16" s="9" t="s">
        <v>172</v>
      </c>
    </row>
    <row r="17" spans="1:2" x14ac:dyDescent="0.2">
      <c r="A17" s="159" t="s">
        <v>613</v>
      </c>
      <c r="B17" s="9" t="s">
        <v>223</v>
      </c>
    </row>
    <row r="18" spans="1:2" x14ac:dyDescent="0.2">
      <c r="A18" s="159" t="s">
        <v>224</v>
      </c>
      <c r="B18" s="9" t="s">
        <v>593</v>
      </c>
    </row>
    <row r="19" spans="1:2" x14ac:dyDescent="0.2">
      <c r="A19" s="159" t="s">
        <v>521</v>
      </c>
      <c r="B19" s="122" t="s">
        <v>594</v>
      </c>
    </row>
    <row r="20" spans="1:2" x14ac:dyDescent="0.2">
      <c r="A20" s="159" t="s">
        <v>477</v>
      </c>
      <c r="B20" s="9" t="s">
        <v>595</v>
      </c>
    </row>
    <row r="21" spans="1:2" x14ac:dyDescent="0.2">
      <c r="A21" s="159" t="s">
        <v>225</v>
      </c>
      <c r="B21" s="9" t="s">
        <v>596</v>
      </c>
    </row>
    <row r="22" spans="1:2" x14ac:dyDescent="0.2">
      <c r="A22" s="159" t="s">
        <v>226</v>
      </c>
      <c r="B22" s="122" t="s">
        <v>228</v>
      </c>
    </row>
    <row r="23" spans="1:2" x14ac:dyDescent="0.2">
      <c r="A23" s="159" t="s">
        <v>614</v>
      </c>
      <c r="B23" s="330" t="s">
        <v>615</v>
      </c>
    </row>
    <row r="24" spans="1:2" x14ac:dyDescent="0.2">
      <c r="A24" s="159" t="s">
        <v>227</v>
      </c>
      <c r="B24" s="122" t="s">
        <v>231</v>
      </c>
    </row>
    <row r="25" spans="1:2" x14ac:dyDescent="0.2">
      <c r="A25" s="159" t="s">
        <v>616</v>
      </c>
      <c r="B25" s="330" t="s">
        <v>617</v>
      </c>
    </row>
    <row r="26" spans="1:2" x14ac:dyDescent="0.2">
      <c r="A26" s="159" t="s">
        <v>229</v>
      </c>
      <c r="B26" s="122" t="s">
        <v>232</v>
      </c>
    </row>
    <row r="27" spans="1:2" x14ac:dyDescent="0.2">
      <c r="A27" s="159" t="s">
        <v>618</v>
      </c>
      <c r="B27" s="122" t="s">
        <v>619</v>
      </c>
    </row>
    <row r="28" spans="1:2" x14ac:dyDescent="0.2">
      <c r="A28" s="159" t="s">
        <v>230</v>
      </c>
      <c r="B28" s="122" t="s">
        <v>273</v>
      </c>
    </row>
    <row r="29" spans="1:2" x14ac:dyDescent="0.2">
      <c r="A29" s="159" t="s">
        <v>233</v>
      </c>
      <c r="B29" s="122" t="s">
        <v>234</v>
      </c>
    </row>
    <row r="31" spans="1:2" x14ac:dyDescent="0.2">
      <c r="A31" s="159"/>
      <c r="B31" s="9"/>
    </row>
    <row r="32" spans="1:2" ht="15.75" x14ac:dyDescent="0.25">
      <c r="A32" s="121" t="s">
        <v>235</v>
      </c>
    </row>
    <row r="33" spans="1:2" ht="4.5" customHeight="1" x14ac:dyDescent="0.2"/>
    <row r="34" spans="1:2" x14ac:dyDescent="0.2">
      <c r="A34" s="125" t="s">
        <v>173</v>
      </c>
      <c r="B34" s="9" t="s">
        <v>192</v>
      </c>
    </row>
    <row r="35" spans="1:2" x14ac:dyDescent="0.2">
      <c r="A35" s="125" t="s">
        <v>238</v>
      </c>
      <c r="B35" s="9" t="s">
        <v>158</v>
      </c>
    </row>
    <row r="36" spans="1:2" x14ac:dyDescent="0.2">
      <c r="A36" s="125" t="s">
        <v>239</v>
      </c>
      <c r="B36" s="9" t="s">
        <v>160</v>
      </c>
    </row>
    <row r="37" spans="1:2" x14ac:dyDescent="0.2">
      <c r="A37" s="125" t="s">
        <v>240</v>
      </c>
      <c r="B37" s="9" t="s">
        <v>162</v>
      </c>
    </row>
    <row r="38" spans="1:2" x14ac:dyDescent="0.2">
      <c r="A38" s="125" t="s">
        <v>241</v>
      </c>
      <c r="B38" s="9" t="s">
        <v>164</v>
      </c>
    </row>
    <row r="39" spans="1:2" x14ac:dyDescent="0.2">
      <c r="A39" s="125" t="s">
        <v>242</v>
      </c>
      <c r="B39" s="9" t="s">
        <v>166</v>
      </c>
    </row>
    <row r="40" spans="1:2" x14ac:dyDescent="0.2">
      <c r="A40" s="125" t="s">
        <v>243</v>
      </c>
      <c r="B40" s="9" t="s">
        <v>168</v>
      </c>
    </row>
    <row r="41" spans="1:2" x14ac:dyDescent="0.2">
      <c r="A41" s="125" t="s">
        <v>244</v>
      </c>
      <c r="B41" s="9" t="s">
        <v>170</v>
      </c>
    </row>
    <row r="42" spans="1:2" x14ac:dyDescent="0.2">
      <c r="A42" s="125" t="s">
        <v>245</v>
      </c>
      <c r="B42" s="9" t="s">
        <v>171</v>
      </c>
    </row>
    <row r="43" spans="1:2" x14ac:dyDescent="0.2">
      <c r="A43" s="125" t="s">
        <v>237</v>
      </c>
      <c r="B43" s="9" t="s">
        <v>172</v>
      </c>
    </row>
    <row r="44" spans="1:2" x14ac:dyDescent="0.2">
      <c r="A44" s="125" t="s">
        <v>236</v>
      </c>
      <c r="B44" s="9" t="s">
        <v>246</v>
      </c>
    </row>
  </sheetData>
  <hyperlinks>
    <hyperlink ref="A7" location="'4'!A1" display="Tabela 4:" xr:uid="{00000000-0004-0000-0000-000000000000}"/>
    <hyperlink ref="A8" location="'5'!A1" display="Tabela 5:" xr:uid="{00000000-0004-0000-0000-000001000000}"/>
    <hyperlink ref="A9" location="'6'!A1" display="Tabela 6:" xr:uid="{00000000-0004-0000-0000-000002000000}"/>
    <hyperlink ref="A10" location="'7'!A1" display="Tabela 7:" xr:uid="{00000000-0004-0000-0000-000003000000}"/>
    <hyperlink ref="A11" location="'8'!A1" display="Tabela 8:" xr:uid="{00000000-0004-0000-0000-000004000000}"/>
    <hyperlink ref="A12" location="'9'!A1" display="Tabela 9:" xr:uid="{00000000-0004-0000-0000-000005000000}"/>
    <hyperlink ref="A13" location="'10'!A1" display="Tabela 10:" xr:uid="{00000000-0004-0000-0000-000006000000}"/>
    <hyperlink ref="A14" location="'11'!A1" display="Tabela 11:" xr:uid="{00000000-0004-0000-0000-000007000000}"/>
    <hyperlink ref="A15" location="'12'!A1" display="Tabela 12:" xr:uid="{00000000-0004-0000-0000-000008000000}"/>
    <hyperlink ref="A16" location="'13'!A1" display="Tabela 13:" xr:uid="{00000000-0004-0000-0000-000009000000}"/>
    <hyperlink ref="A34" location="'4sr'!A1" display="Tabela 4sr:" xr:uid="{00000000-0004-0000-0000-000015000000}"/>
    <hyperlink ref="A35" location="'5sr'!A1" display="Tabela 5sr:" xr:uid="{00000000-0004-0000-0000-000016000000}"/>
    <hyperlink ref="A36" location="'6sr'!A1" display="Tabela 6sr:" xr:uid="{00000000-0004-0000-0000-000017000000}"/>
    <hyperlink ref="A37" location="'7sr'!A1" display="Tabela 7sr:" xr:uid="{00000000-0004-0000-0000-000018000000}"/>
    <hyperlink ref="A38" location="'8sr'!A1" display="Tabela 8sr:" xr:uid="{00000000-0004-0000-0000-000019000000}"/>
    <hyperlink ref="A39" location="'9sr'!A1" display="Tabela 9sr:" xr:uid="{00000000-0004-0000-0000-00001A000000}"/>
    <hyperlink ref="A40" location="'10sr'!A1" display="Tabela 10sr:" xr:uid="{00000000-0004-0000-0000-00001B000000}"/>
    <hyperlink ref="A41" location="'11sr'!A1" display="Tabela 11sr:" xr:uid="{00000000-0004-0000-0000-00001C000000}"/>
    <hyperlink ref="A42" location="'12sr'!A1" display="Tabela 12sr:" xr:uid="{00000000-0004-0000-0000-00001D000000}"/>
    <hyperlink ref="A43" location="'13sr'!A1" display="Tabela 13sr:" xr:uid="{00000000-0004-0000-0000-00001E000000}"/>
    <hyperlink ref="A44" location="'24'!A1" display="Tabela 24:" xr:uid="{00000000-0004-0000-0000-00001F000000}"/>
    <hyperlink ref="A20" location="'17'!A1" display="Tabela 17:" xr:uid="{00000000-0004-0000-0000-000020000000}"/>
    <hyperlink ref="A21" location="'18'!A1" display="Tabela 18:" xr:uid="{00000000-0004-0000-0000-000021000000}"/>
    <hyperlink ref="A18" location="'15'!A1" display="Tabela 15:" xr:uid="{00000000-0004-0000-0000-000022000000}"/>
    <hyperlink ref="A22" location="'19'!A1" display="Tabela 19:" xr:uid="{00000000-0004-0000-0000-000024000000}"/>
    <hyperlink ref="A24" location="'20'!A1" display="Tabela 20:" xr:uid="{00000000-0004-0000-0000-000025000000}"/>
    <hyperlink ref="A26" location="'21'!A1" display="Tabela 21:" xr:uid="{00000000-0004-0000-0000-000026000000}"/>
    <hyperlink ref="A28" location="'22'!A1" display="Tabela 22:" xr:uid="{00000000-0004-0000-0000-000027000000}"/>
    <hyperlink ref="A29" location="'23'!A1" display="Tabela 23:" xr:uid="{00000000-0004-0000-0000-000028000000}"/>
    <hyperlink ref="A17" location="'14'!A1" display="Tabela 14:" xr:uid="{00000000-0004-0000-0000-000029000000}"/>
    <hyperlink ref="A6" location="'3'!A1" display="Tabela 3:" xr:uid="{00000000-0004-0000-0000-00002B000000}"/>
    <hyperlink ref="A4" location="'1'!A1" display="Tabela 1:" xr:uid="{00000000-0004-0000-0000-00002C000000}"/>
    <hyperlink ref="A5" location="'2'!A1" display="Tabela 2:" xr:uid="{00000000-0004-0000-0000-00002D000000}"/>
    <hyperlink ref="A19" location="'16'!A1" display="Tabela 16:" xr:uid="{00000000-0004-0000-0000-00002F000000}"/>
    <hyperlink ref="A23" location="'19a'!A1" display="Tabela 19a:" xr:uid="{145714C6-BE25-4805-9F6F-EC140AEDFAD6}"/>
    <hyperlink ref="A25" location="'20a'!A1" display="Tabela 20a:" xr:uid="{0858908A-2B2B-452C-8A55-73F428F4D97F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50"/>
      <c r="B3" s="315"/>
      <c r="C3" s="316"/>
      <c r="D3" s="317"/>
      <c r="E3" s="315" t="s">
        <v>49</v>
      </c>
      <c r="F3" s="316"/>
      <c r="G3" s="316"/>
      <c r="H3" s="315" t="s">
        <v>47</v>
      </c>
      <c r="I3" s="316"/>
      <c r="J3" s="317"/>
      <c r="K3" s="312" t="s">
        <v>526</v>
      </c>
      <c r="L3" s="309"/>
      <c r="M3" s="313"/>
      <c r="N3" s="309" t="s">
        <v>69</v>
      </c>
      <c r="O3" s="309"/>
      <c r="P3" s="309"/>
    </row>
    <row r="4" spans="1:20" ht="15" customHeight="1" x14ac:dyDescent="0.2">
      <c r="A4" s="242"/>
      <c r="B4" s="310" t="s">
        <v>0</v>
      </c>
      <c r="C4" s="311"/>
      <c r="D4" s="314"/>
      <c r="E4" s="310" t="s">
        <v>50</v>
      </c>
      <c r="F4" s="311"/>
      <c r="G4" s="314"/>
      <c r="H4" s="310" t="s">
        <v>48</v>
      </c>
      <c r="I4" s="311"/>
      <c r="J4" s="314"/>
      <c r="K4" s="310" t="s">
        <v>51</v>
      </c>
      <c r="L4" s="311"/>
      <c r="M4" s="311"/>
      <c r="N4" s="310" t="s">
        <v>70</v>
      </c>
      <c r="O4" s="311"/>
      <c r="P4" s="311"/>
    </row>
    <row r="5" spans="1:20" ht="15" customHeight="1" x14ac:dyDescent="0.2">
      <c r="A5" s="242" t="s">
        <v>67</v>
      </c>
      <c r="B5" s="296"/>
      <c r="C5" s="297"/>
      <c r="D5" s="142" t="str">
        <f>[3]Obdobja!B13</f>
        <v>I-VIII 25</v>
      </c>
      <c r="E5" s="296"/>
      <c r="F5" s="297"/>
      <c r="G5" s="142" t="str">
        <f>[3]Obdobja!B13</f>
        <v>I-VIII 25</v>
      </c>
      <c r="H5" s="296"/>
      <c r="I5" s="297"/>
      <c r="J5" s="142" t="str">
        <f>[3]Obdobja!B13</f>
        <v>I-VIII 25</v>
      </c>
      <c r="K5" s="296"/>
      <c r="L5" s="297"/>
      <c r="M5" s="142" t="str">
        <f>[3]Obdobja!B13</f>
        <v>I-VIII 25</v>
      </c>
      <c r="N5" s="296"/>
      <c r="O5" s="297"/>
      <c r="P5" s="142" t="str">
        <f>[3]Obdobja!B13</f>
        <v>I-VIII 25</v>
      </c>
    </row>
    <row r="6" spans="1:20" ht="15" customHeight="1" x14ac:dyDescent="0.2">
      <c r="A6" s="243" t="s">
        <v>61</v>
      </c>
      <c r="B6" s="166" t="str">
        <f>[3]Obdobja!B11</f>
        <v>VIII 25</v>
      </c>
      <c r="C6" s="167" t="str">
        <f>[3]Obdobja!B13</f>
        <v>I-VIII 25</v>
      </c>
      <c r="D6" s="167" t="str">
        <f>[3]Obdobja!C13</f>
        <v>I-VIII 24</v>
      </c>
      <c r="E6" s="166" t="str">
        <f>[3]Obdobja!B11</f>
        <v>VIII 25</v>
      </c>
      <c r="F6" s="167" t="str">
        <f>[3]Obdobja!B13</f>
        <v>I-VIII 25</v>
      </c>
      <c r="G6" s="167" t="str">
        <f>[3]Obdobja!C13</f>
        <v>I-VIII 24</v>
      </c>
      <c r="H6" s="166" t="str">
        <f>[3]Obdobja!B11</f>
        <v>VIII 25</v>
      </c>
      <c r="I6" s="167" t="str">
        <f>[3]Obdobja!B13</f>
        <v>I-VIII 25</v>
      </c>
      <c r="J6" s="167" t="str">
        <f>[3]Obdobja!C13</f>
        <v>I-VIII 24</v>
      </c>
      <c r="K6" s="166" t="str">
        <f>[3]Obdobja!B11</f>
        <v>VIII 25</v>
      </c>
      <c r="L6" s="167" t="str">
        <f>[3]Obdobja!B13</f>
        <v>I-VIII 25</v>
      </c>
      <c r="M6" s="167" t="str">
        <f>[3]Obdobja!C13</f>
        <v>I-VIII 24</v>
      </c>
      <c r="N6" s="166" t="str">
        <f>[3]Obdobja!B11</f>
        <v>VIII 25</v>
      </c>
      <c r="O6" s="167" t="str">
        <f>[3]Obdobja!B13</f>
        <v>I-VIII 25</v>
      </c>
      <c r="P6" s="167" t="str">
        <f>[3]Obdobja!C13</f>
        <v>I-VIII 24</v>
      </c>
    </row>
    <row r="7" spans="1:20" ht="15" customHeight="1" x14ac:dyDescent="0.2">
      <c r="A7" s="21" t="s">
        <v>22</v>
      </c>
      <c r="B7" s="22">
        <f>+'[3]6ud'!B7</f>
        <v>4018</v>
      </c>
      <c r="C7" s="23">
        <f>+'[3]6ud'!C7</f>
        <v>38897</v>
      </c>
      <c r="D7" s="104">
        <f>+'[3]6ud'!D7</f>
        <v>99.84854707875553</v>
      </c>
      <c r="E7" s="22">
        <f>+'[3]6ud'!E7</f>
        <v>593</v>
      </c>
      <c r="F7" s="23">
        <f>+'[3]6ud'!F7</f>
        <v>3537</v>
      </c>
      <c r="G7" s="104">
        <f>+'[3]6ud'!G7</f>
        <v>125.07072135785006</v>
      </c>
      <c r="H7" s="22">
        <f>+'[3]6ud'!H7</f>
        <v>1541</v>
      </c>
      <c r="I7" s="23">
        <f>+'[3]6ud'!I7</f>
        <v>16672</v>
      </c>
      <c r="J7" s="104">
        <f>+'[3]6ud'!J7</f>
        <v>93.118856121537092</v>
      </c>
      <c r="K7" s="22">
        <f>+'[3]6ud'!K7</f>
        <v>770</v>
      </c>
      <c r="L7" s="23">
        <f>+'[3]6ud'!L7</f>
        <v>8178</v>
      </c>
      <c r="M7" s="76">
        <f>+'[3]6ud'!M7</f>
        <v>101.89384500373787</v>
      </c>
      <c r="N7" s="22">
        <f>+'[3]6ud'!N7</f>
        <v>1114</v>
      </c>
      <c r="O7" s="23">
        <f>+'[3]6ud'!O7</f>
        <v>10510</v>
      </c>
      <c r="P7" s="76">
        <f>+'[3]6ud'!P7</f>
        <v>103.05942341635614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</row>
    <row r="9" spans="1:20" ht="15" customHeight="1" x14ac:dyDescent="0.2">
      <c r="A9" s="18" t="s">
        <v>23</v>
      </c>
      <c r="B9" s="12">
        <f>+'[3]6ud'!B9</f>
        <v>420</v>
      </c>
      <c r="C9" s="13">
        <f>+'[3]6ud'!C9</f>
        <v>4282</v>
      </c>
      <c r="D9" s="106">
        <f>+'[3]6ud'!D9</f>
        <v>100.82411113727336</v>
      </c>
      <c r="E9" s="12">
        <f>+'[3]6ud'!E9</f>
        <v>53</v>
      </c>
      <c r="F9" s="13">
        <f>+'[3]6ud'!F9</f>
        <v>347</v>
      </c>
      <c r="G9" s="106">
        <f>+'[3]6ud'!G9</f>
        <v>113.39869281045752</v>
      </c>
      <c r="H9" s="12">
        <f>+'[3]6ud'!H9</f>
        <v>173</v>
      </c>
      <c r="I9" s="13">
        <f>+'[3]6ud'!I9</f>
        <v>1898</v>
      </c>
      <c r="J9" s="112">
        <f>+'[3]6ud'!J9</f>
        <v>91.293891293891292</v>
      </c>
      <c r="K9" s="12">
        <f>+'[3]6ud'!K9</f>
        <v>80</v>
      </c>
      <c r="L9" s="13">
        <f>+'[3]6ud'!L9</f>
        <v>835</v>
      </c>
      <c r="M9" s="82">
        <f>+'[3]6ud'!M9</f>
        <v>101.08958837772397</v>
      </c>
      <c r="N9" s="12">
        <f>+'[3]6ud'!N9</f>
        <v>114</v>
      </c>
      <c r="O9" s="13">
        <f>+'[3]6ud'!O9</f>
        <v>1202</v>
      </c>
      <c r="P9" s="82">
        <f>+'[3]6ud'!P9</f>
        <v>116.02316602316603</v>
      </c>
    </row>
    <row r="10" spans="1:20" ht="15" customHeight="1" x14ac:dyDescent="0.2">
      <c r="A10" s="18" t="s">
        <v>24</v>
      </c>
      <c r="B10" s="12">
        <f>+'[3]6ud'!B17</f>
        <v>347</v>
      </c>
      <c r="C10" s="13">
        <f>+'[3]6ud'!C17</f>
        <v>2980</v>
      </c>
      <c r="D10" s="106">
        <f>+'[3]6ud'!D17</f>
        <v>109.55882352941177</v>
      </c>
      <c r="E10" s="12">
        <f>+'[3]6ud'!E17</f>
        <v>57</v>
      </c>
      <c r="F10" s="13">
        <f>+'[3]6ud'!F17</f>
        <v>271</v>
      </c>
      <c r="G10" s="106">
        <f>+'[3]6ud'!G17</f>
        <v>161.30952380952382</v>
      </c>
      <c r="H10" s="12">
        <f>+'[3]6ud'!H17</f>
        <v>131</v>
      </c>
      <c r="I10" s="13">
        <f>+'[3]6ud'!I17</f>
        <v>1390</v>
      </c>
      <c r="J10" s="106">
        <f>+'[3]6ud'!J17</f>
        <v>97.956307258632833</v>
      </c>
      <c r="K10" s="12">
        <f>+'[3]6ud'!K17</f>
        <v>75</v>
      </c>
      <c r="L10" s="13">
        <f>+'[3]6ud'!L17</f>
        <v>579</v>
      </c>
      <c r="M10" s="82">
        <f>+'[3]6ud'!M17</f>
        <v>136.5566037735849</v>
      </c>
      <c r="N10" s="12">
        <f>+'[3]6ud'!N17</f>
        <v>84</v>
      </c>
      <c r="O10" s="13">
        <f>+'[3]6ud'!O17</f>
        <v>740</v>
      </c>
      <c r="P10" s="82">
        <f>+'[3]6ud'!P17</f>
        <v>104.37235543018335</v>
      </c>
      <c r="S10" s="7"/>
      <c r="T10" s="8"/>
    </row>
    <row r="11" spans="1:20" ht="15" customHeight="1" x14ac:dyDescent="0.2">
      <c r="A11" s="18" t="s">
        <v>25</v>
      </c>
      <c r="B11" s="12">
        <f>+'[3]6ud'!B25</f>
        <v>345</v>
      </c>
      <c r="C11" s="13">
        <f>+'[3]6ud'!C25</f>
        <v>3161</v>
      </c>
      <c r="D11" s="106">
        <f>+'[3]6ud'!D25</f>
        <v>101.73801094303185</v>
      </c>
      <c r="E11" s="12">
        <f>+'[3]6ud'!E25</f>
        <v>27</v>
      </c>
      <c r="F11" s="13">
        <f>+'[3]6ud'!F25</f>
        <v>184</v>
      </c>
      <c r="G11" s="106">
        <f>+'[3]6ud'!G25</f>
        <v>94.845360824742258</v>
      </c>
      <c r="H11" s="12">
        <f>+'[3]6ud'!H25</f>
        <v>142</v>
      </c>
      <c r="I11" s="13">
        <f>+'[3]6ud'!I25</f>
        <v>1327</v>
      </c>
      <c r="J11" s="106">
        <f>+'[3]6ud'!J25</f>
        <v>97.501836884643637</v>
      </c>
      <c r="K11" s="12">
        <f>+'[3]6ud'!K25</f>
        <v>71</v>
      </c>
      <c r="L11" s="13">
        <f>+'[3]6ud'!L25</f>
        <v>783</v>
      </c>
      <c r="M11" s="82">
        <f>+'[3]6ud'!M25</f>
        <v>121.20743034055728</v>
      </c>
      <c r="N11" s="12">
        <f>+'[3]6ud'!N25</f>
        <v>105</v>
      </c>
      <c r="O11" s="13">
        <f>+'[3]6ud'!O25</f>
        <v>867</v>
      </c>
      <c r="P11" s="82">
        <f>+'[3]6ud'!P25</f>
        <v>95.69536423841059</v>
      </c>
      <c r="S11" s="7"/>
      <c r="T11" s="8"/>
    </row>
    <row r="12" spans="1:20" ht="15" customHeight="1" x14ac:dyDescent="0.2">
      <c r="A12" s="18" t="s">
        <v>26</v>
      </c>
      <c r="B12" s="12">
        <f>+'[3]6ud'!B32</f>
        <v>1037</v>
      </c>
      <c r="C12" s="13">
        <f>+'[3]6ud'!C32</f>
        <v>9815</v>
      </c>
      <c r="D12" s="106">
        <f>+'[3]6ud'!D32</f>
        <v>99.96944387859034</v>
      </c>
      <c r="E12" s="12">
        <f>+'[3]6ud'!E32</f>
        <v>168</v>
      </c>
      <c r="F12" s="13">
        <f>+'[3]6ud'!F32</f>
        <v>1015</v>
      </c>
      <c r="G12" s="106">
        <f>+'[3]6ud'!G32</f>
        <v>123.17961165048543</v>
      </c>
      <c r="H12" s="12">
        <f>+'[3]6ud'!H32</f>
        <v>351</v>
      </c>
      <c r="I12" s="13">
        <f>+'[3]6ud'!I32</f>
        <v>3741</v>
      </c>
      <c r="J12" s="106">
        <f>+'[3]6ud'!J32</f>
        <v>89.369326325848064</v>
      </c>
      <c r="K12" s="12">
        <f>+'[3]6ud'!K32</f>
        <v>226</v>
      </c>
      <c r="L12" s="13">
        <f>+'[3]6ud'!L32</f>
        <v>2093</v>
      </c>
      <c r="M12" s="82">
        <f>+'[3]6ud'!M32</f>
        <v>105.070281124498</v>
      </c>
      <c r="N12" s="12">
        <f>+'[3]6ud'!N32</f>
        <v>292</v>
      </c>
      <c r="O12" s="13">
        <f>+'[3]6ud'!O32</f>
        <v>2966</v>
      </c>
      <c r="P12" s="82">
        <f>+'[3]6ud'!P32</f>
        <v>105.32670454545455</v>
      </c>
      <c r="S12" s="7"/>
      <c r="T12" s="8"/>
    </row>
    <row r="13" spans="1:20" ht="15" customHeight="1" x14ac:dyDescent="0.2">
      <c r="A13" s="18" t="s">
        <v>27</v>
      </c>
      <c r="B13" s="12">
        <f>+'[3]6ud'!B43</f>
        <v>628</v>
      </c>
      <c r="C13" s="13">
        <f>+'[3]6ud'!C43</f>
        <v>6290</v>
      </c>
      <c r="D13" s="106">
        <f>+'[3]6ud'!D43</f>
        <v>103.98412960819969</v>
      </c>
      <c r="E13" s="12">
        <f>+'[3]6ud'!E43</f>
        <v>137</v>
      </c>
      <c r="F13" s="13">
        <f>+'[3]6ud'!F43</f>
        <v>666</v>
      </c>
      <c r="G13" s="106">
        <f>+'[3]6ud'!G43</f>
        <v>162.04379562043795</v>
      </c>
      <c r="H13" s="12">
        <f>+'[3]6ud'!H43</f>
        <v>205</v>
      </c>
      <c r="I13" s="13">
        <f>+'[3]6ud'!I43</f>
        <v>2656</v>
      </c>
      <c r="J13" s="106">
        <f>+'[3]6ud'!J43</f>
        <v>97.396406307297397</v>
      </c>
      <c r="K13" s="12">
        <f>+'[3]6ud'!K43</f>
        <v>111</v>
      </c>
      <c r="L13" s="13">
        <f>+'[3]6ud'!L43</f>
        <v>1433</v>
      </c>
      <c r="M13" s="82">
        <f>+'[3]6ud'!M43</f>
        <v>92.392005157962615</v>
      </c>
      <c r="N13" s="12">
        <f>+'[3]6ud'!N43</f>
        <v>175</v>
      </c>
      <c r="O13" s="13">
        <f>+'[3]6ud'!O43</f>
        <v>1535</v>
      </c>
      <c r="P13" s="82">
        <f>+'[3]6ud'!P43</f>
        <v>112.86764705882352</v>
      </c>
      <c r="S13" s="7"/>
      <c r="T13" s="8"/>
    </row>
    <row r="14" spans="1:20" ht="15" customHeight="1" x14ac:dyDescent="0.2">
      <c r="A14" s="18" t="s">
        <v>28</v>
      </c>
      <c r="B14" s="12">
        <f>+'[3]6ud'!B50</f>
        <v>279</v>
      </c>
      <c r="C14" s="13">
        <f>+'[3]6ud'!C50</f>
        <v>2853</v>
      </c>
      <c r="D14" s="106">
        <f>+'[3]6ud'!D50</f>
        <v>91.004784688995215</v>
      </c>
      <c r="E14" s="12">
        <f>+'[3]6ud'!E50</f>
        <v>18</v>
      </c>
      <c r="F14" s="13">
        <f>+'[3]6ud'!F50</f>
        <v>192</v>
      </c>
      <c r="G14" s="106">
        <f>+'[3]6ud'!G50</f>
        <v>109.71428571428572</v>
      </c>
      <c r="H14" s="12">
        <f>+'[3]6ud'!H50</f>
        <v>111</v>
      </c>
      <c r="I14" s="13">
        <f>+'[3]6ud'!I50</f>
        <v>1142</v>
      </c>
      <c r="J14" s="106">
        <f>+'[3]6ud'!J50</f>
        <v>91.068580542264755</v>
      </c>
      <c r="K14" s="12">
        <f>+'[3]6ud'!K50</f>
        <v>53</v>
      </c>
      <c r="L14" s="13">
        <f>+'[3]6ud'!L50</f>
        <v>643</v>
      </c>
      <c r="M14" s="82">
        <f>+'[3]6ud'!M50</f>
        <v>94.419970631424377</v>
      </c>
      <c r="N14" s="12">
        <f>+'[3]6ud'!N50</f>
        <v>97</v>
      </c>
      <c r="O14" s="13">
        <f>+'[3]6ud'!O50</f>
        <v>876</v>
      </c>
      <c r="P14" s="82">
        <f>+'[3]6ud'!P50</f>
        <v>85.463414634146346</v>
      </c>
      <c r="S14" s="7"/>
      <c r="T14" s="8"/>
    </row>
    <row r="15" spans="1:20" ht="15" customHeight="1" x14ac:dyDescent="0.2">
      <c r="A15" s="18" t="s">
        <v>29</v>
      </c>
      <c r="B15" s="12">
        <f>+'[3]6ud'!B56</f>
        <v>154</v>
      </c>
      <c r="C15" s="13">
        <f>+'[3]6ud'!C56</f>
        <v>1464</v>
      </c>
      <c r="D15" s="106">
        <f>+'[3]6ud'!D56</f>
        <v>97.6</v>
      </c>
      <c r="E15" s="12">
        <f>+'[3]6ud'!E56</f>
        <v>13</v>
      </c>
      <c r="F15" s="13">
        <f>+'[3]6ud'!F56</f>
        <v>101</v>
      </c>
      <c r="G15" s="106">
        <f>+'[3]6ud'!G56</f>
        <v>105.20833333333333</v>
      </c>
      <c r="H15" s="12">
        <f>+'[3]6ud'!H56</f>
        <v>66</v>
      </c>
      <c r="I15" s="13">
        <f>+'[3]6ud'!I56</f>
        <v>699</v>
      </c>
      <c r="J15" s="106">
        <f>+'[3]6ud'!J56</f>
        <v>97.083333333333329</v>
      </c>
      <c r="K15" s="12">
        <f>+'[3]6ud'!K56</f>
        <v>24</v>
      </c>
      <c r="L15" s="13">
        <f>+'[3]6ud'!L56</f>
        <v>278</v>
      </c>
      <c r="M15" s="82">
        <f>+'[3]6ud'!M56</f>
        <v>90.259740259740255</v>
      </c>
      <c r="N15" s="12">
        <f>+'[3]6ud'!N56</f>
        <v>51</v>
      </c>
      <c r="O15" s="13">
        <f>+'[3]6ud'!O56</f>
        <v>386</v>
      </c>
      <c r="P15" s="82">
        <f>+'[3]6ud'!P56</f>
        <v>102.65957446808511</v>
      </c>
      <c r="S15" s="7"/>
      <c r="T15" s="8"/>
    </row>
    <row r="16" spans="1:20" ht="15" customHeight="1" x14ac:dyDescent="0.2">
      <c r="A16" s="18" t="s">
        <v>30</v>
      </c>
      <c r="B16" s="12">
        <f>+'[3]6ud'!B62</f>
        <v>148</v>
      </c>
      <c r="C16" s="13">
        <f>+'[3]6ud'!C62</f>
        <v>1580</v>
      </c>
      <c r="D16" s="106">
        <f>+'[3]6ud'!D62</f>
        <v>96.577017114914426</v>
      </c>
      <c r="E16" s="12">
        <f>+'[3]6ud'!E62</f>
        <v>37</v>
      </c>
      <c r="F16" s="13">
        <f>+'[3]6ud'!F62</f>
        <v>263</v>
      </c>
      <c r="G16" s="106">
        <f>+'[3]6ud'!G62</f>
        <v>120.64220183486239</v>
      </c>
      <c r="H16" s="12">
        <f>+'[3]6ud'!H62</f>
        <v>56</v>
      </c>
      <c r="I16" s="13">
        <f>+'[3]6ud'!I62</f>
        <v>629</v>
      </c>
      <c r="J16" s="106">
        <f>+'[3]6ud'!J62</f>
        <v>81.371280724450187</v>
      </c>
      <c r="K16" s="12">
        <f>+'[3]6ud'!K62</f>
        <v>20</v>
      </c>
      <c r="L16" s="13">
        <f>+'[3]6ud'!L62</f>
        <v>317</v>
      </c>
      <c r="M16" s="82">
        <f>+'[3]6ud'!M62</f>
        <v>110.45296167247388</v>
      </c>
      <c r="N16" s="12">
        <f>+'[3]6ud'!N62</f>
        <v>35</v>
      </c>
      <c r="O16" s="13">
        <f>+'[3]6ud'!O62</f>
        <v>371</v>
      </c>
      <c r="P16" s="82">
        <f>+'[3]6ud'!P62</f>
        <v>103.63128491620112</v>
      </c>
      <c r="S16" s="7"/>
      <c r="T16" s="8"/>
    </row>
    <row r="17" spans="1:20" ht="15" customHeight="1" x14ac:dyDescent="0.2">
      <c r="A17" s="18" t="s">
        <v>31</v>
      </c>
      <c r="B17" s="12">
        <f>+'[3]6ud'!B68</f>
        <v>179</v>
      </c>
      <c r="C17" s="13">
        <f>+'[3]6ud'!C68</f>
        <v>1869</v>
      </c>
      <c r="D17" s="106">
        <f>+'[3]6ud'!D68</f>
        <v>99.25650557620817</v>
      </c>
      <c r="E17" s="12">
        <f>+'[3]6ud'!E68</f>
        <v>18</v>
      </c>
      <c r="F17" s="13">
        <f>+'[3]6ud'!F68</f>
        <v>133</v>
      </c>
      <c r="G17" s="106">
        <f>+'[3]6ud'!G68</f>
        <v>120.90909090909091</v>
      </c>
      <c r="H17" s="12">
        <f>+'[3]6ud'!H68</f>
        <v>104</v>
      </c>
      <c r="I17" s="13">
        <f>+'[3]6ud'!I68</f>
        <v>1080</v>
      </c>
      <c r="J17" s="106">
        <f>+'[3]6ud'!J68</f>
        <v>98.720292504570381</v>
      </c>
      <c r="K17" s="12">
        <f>+'[3]6ud'!K68</f>
        <v>31</v>
      </c>
      <c r="L17" s="13">
        <f>+'[3]6ud'!L68</f>
        <v>323</v>
      </c>
      <c r="M17" s="82">
        <f>+'[3]6ud'!M68</f>
        <v>109.12162162162163</v>
      </c>
      <c r="N17" s="12">
        <f>+'[3]6ud'!N68</f>
        <v>26</v>
      </c>
      <c r="O17" s="13">
        <f>+'[3]6ud'!O68</f>
        <v>333</v>
      </c>
      <c r="P17" s="82">
        <f>+'[3]6ud'!P68</f>
        <v>86.945169712793728</v>
      </c>
      <c r="S17" s="7"/>
      <c r="T17" s="8"/>
    </row>
    <row r="18" spans="1:20" ht="15" customHeight="1" x14ac:dyDescent="0.2">
      <c r="A18" s="18" t="s">
        <v>32</v>
      </c>
      <c r="B18" s="12">
        <f>+'[3]6ud'!B72</f>
        <v>109</v>
      </c>
      <c r="C18" s="13">
        <f>+'[3]6ud'!C72</f>
        <v>1101</v>
      </c>
      <c r="D18" s="106">
        <f>+'[3]6ud'!D72</f>
        <v>96.833773087071236</v>
      </c>
      <c r="E18" s="12">
        <f>+'[3]6ud'!E72</f>
        <v>20</v>
      </c>
      <c r="F18" s="13">
        <f>+'[3]6ud'!F72</f>
        <v>131</v>
      </c>
      <c r="G18" s="106">
        <f>+'[3]6ud'!G72</f>
        <v>150.57471264367817</v>
      </c>
      <c r="H18" s="12">
        <f>+'[3]6ud'!H72</f>
        <v>44</v>
      </c>
      <c r="I18" s="13">
        <f>+'[3]6ud'!I72</f>
        <v>520</v>
      </c>
      <c r="J18" s="106">
        <f>+'[3]6ud'!J72</f>
        <v>86.956521739130437</v>
      </c>
      <c r="K18" s="12">
        <f>+'[3]6ud'!K72</f>
        <v>17</v>
      </c>
      <c r="L18" s="13">
        <f>+'[3]6ud'!L72</f>
        <v>182</v>
      </c>
      <c r="M18" s="82">
        <f>+'[3]6ud'!M72</f>
        <v>118.18181818181819</v>
      </c>
      <c r="N18" s="12">
        <f>+'[3]6ud'!N72</f>
        <v>28</v>
      </c>
      <c r="O18" s="13">
        <f>+'[3]6ud'!O72</f>
        <v>268</v>
      </c>
      <c r="P18" s="82">
        <f>+'[3]6ud'!P72</f>
        <v>89.932885906040269</v>
      </c>
      <c r="S18" s="7"/>
      <c r="T18" s="8"/>
    </row>
    <row r="19" spans="1:20" ht="15" customHeight="1" x14ac:dyDescent="0.2">
      <c r="A19" s="18" t="s">
        <v>33</v>
      </c>
      <c r="B19" s="12">
        <f>+'[3]6ud'!B77</f>
        <v>118</v>
      </c>
      <c r="C19" s="13">
        <f>+'[3]6ud'!C77</f>
        <v>1009</v>
      </c>
      <c r="D19" s="106">
        <f>+'[3]6ud'!D77</f>
        <v>95.188679245283012</v>
      </c>
      <c r="E19" s="12">
        <f>+'[3]6ud'!E77</f>
        <v>14</v>
      </c>
      <c r="F19" s="13">
        <f>+'[3]6ud'!F77</f>
        <v>79</v>
      </c>
      <c r="G19" s="106">
        <f>+'[3]6ud'!G77</f>
        <v>91.860465116279073</v>
      </c>
      <c r="H19" s="12">
        <f>+'[3]6ud'!H77</f>
        <v>61</v>
      </c>
      <c r="I19" s="13">
        <f>+'[3]6ud'!I77</f>
        <v>457</v>
      </c>
      <c r="J19" s="106">
        <f>+'[3]6ud'!J77</f>
        <v>98.491379310344826</v>
      </c>
      <c r="K19" s="12">
        <f>+'[3]6ud'!K77</f>
        <v>10</v>
      </c>
      <c r="L19" s="13">
        <f>+'[3]6ud'!L77</f>
        <v>153</v>
      </c>
      <c r="M19" s="82">
        <f>+'[3]6ud'!M77</f>
        <v>88.439306358381501</v>
      </c>
      <c r="N19" s="12">
        <f>+'[3]6ud'!N77</f>
        <v>33</v>
      </c>
      <c r="O19" s="13">
        <f>+'[3]6ud'!O77</f>
        <v>320</v>
      </c>
      <c r="P19" s="82">
        <f>+'[3]6ud'!P77</f>
        <v>94.955489614243334</v>
      </c>
      <c r="S19" s="7"/>
      <c r="T19" s="8"/>
    </row>
    <row r="20" spans="1:20" ht="15" customHeight="1" x14ac:dyDescent="0.2">
      <c r="A20" s="25" t="s">
        <v>34</v>
      </c>
      <c r="B20" s="26">
        <f>+'[3]6ud'!B83</f>
        <v>254</v>
      </c>
      <c r="C20" s="27">
        <f>+'[3]6ud'!C83</f>
        <v>2493</v>
      </c>
      <c r="D20" s="107">
        <f>+'[3]6ud'!D83</f>
        <v>93.581081081081081</v>
      </c>
      <c r="E20" s="26">
        <f>+'[3]6ud'!E83</f>
        <v>31</v>
      </c>
      <c r="F20" s="27">
        <f>+'[3]6ud'!F83</f>
        <v>155</v>
      </c>
      <c r="G20" s="107">
        <f>+'[3]6ud'!G83</f>
        <v>101.30718954248366</v>
      </c>
      <c r="H20" s="26">
        <f>+'[3]6ud'!H83</f>
        <v>97</v>
      </c>
      <c r="I20" s="27">
        <f>+'[3]6ud'!I83</f>
        <v>1133</v>
      </c>
      <c r="J20" s="107">
        <f>+'[3]6ud'!J83</f>
        <v>92.188771358828319</v>
      </c>
      <c r="K20" s="26">
        <f>+'[3]6ud'!K83</f>
        <v>52</v>
      </c>
      <c r="L20" s="27">
        <f>+'[3]6ud'!L83</f>
        <v>559</v>
      </c>
      <c r="M20" s="84">
        <f>+'[3]6ud'!M83</f>
        <v>81.25</v>
      </c>
      <c r="N20" s="26">
        <f>+'[3]6ud'!N83</f>
        <v>74</v>
      </c>
      <c r="O20" s="27">
        <f>+'[3]6ud'!O83</f>
        <v>646</v>
      </c>
      <c r="P20" s="84">
        <f>+'[3]6ud'!P83</f>
        <v>108.75420875420876</v>
      </c>
      <c r="S20" s="7"/>
      <c r="T20" s="8"/>
    </row>
    <row r="21" spans="1:20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spans="1:20" ht="15" customHeight="1" x14ac:dyDescent="0.2">
      <c r="A22" s="69" t="s">
        <v>147</v>
      </c>
    </row>
  </sheetData>
  <mergeCells count="10">
    <mergeCell ref="N3:P3"/>
    <mergeCell ref="N4:P4"/>
    <mergeCell ref="K3:M3"/>
    <mergeCell ref="K4:M4"/>
    <mergeCell ref="B4:D4"/>
    <mergeCell ref="E3:G3"/>
    <mergeCell ref="E4:G4"/>
    <mergeCell ref="H3:J3"/>
    <mergeCell ref="H4:J4"/>
    <mergeCell ref="B3:D3"/>
  </mergeCells>
  <hyperlinks>
    <hyperlink ref="A22" location="Kazalo!A1" display="nazaj na kazalo" xr:uid="{00000000-0004-0000-0C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42578125" style="6" customWidth="1"/>
    <col min="17" max="17" width="9.140625" style="6"/>
    <col min="18" max="18" width="25.85546875" style="6" customWidth="1"/>
    <col min="19" max="19" width="9.140625" style="6"/>
    <col min="20" max="20" width="11.5703125" style="6" bestFit="1" customWidth="1"/>
    <col min="21" max="16384" width="9.140625" style="6"/>
  </cols>
  <sheetData>
    <row r="1" spans="1:20" ht="15" customHeight="1" x14ac:dyDescent="0.2">
      <c r="A1" s="9" t="s">
        <v>185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20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20" ht="15" customHeight="1" x14ac:dyDescent="0.2">
      <c r="A3" s="177"/>
      <c r="B3" s="315"/>
      <c r="C3" s="316"/>
      <c r="D3" s="317"/>
      <c r="E3" s="315" t="s">
        <v>49</v>
      </c>
      <c r="F3" s="316"/>
      <c r="G3" s="316"/>
      <c r="H3" s="315" t="s">
        <v>47</v>
      </c>
      <c r="I3" s="316"/>
      <c r="J3" s="317"/>
      <c r="K3" s="312" t="s">
        <v>526</v>
      </c>
      <c r="L3" s="309"/>
      <c r="M3" s="313"/>
      <c r="N3" s="309" t="s">
        <v>69</v>
      </c>
      <c r="O3" s="309"/>
      <c r="P3" s="309"/>
    </row>
    <row r="4" spans="1:20" ht="15" customHeight="1" x14ac:dyDescent="0.2">
      <c r="A4" s="119"/>
      <c r="B4" s="310" t="s">
        <v>0</v>
      </c>
      <c r="C4" s="311"/>
      <c r="D4" s="314"/>
      <c r="E4" s="310" t="s">
        <v>50</v>
      </c>
      <c r="F4" s="311"/>
      <c r="G4" s="314"/>
      <c r="H4" s="310" t="s">
        <v>48</v>
      </c>
      <c r="I4" s="311"/>
      <c r="J4" s="314"/>
      <c r="K4" s="310" t="s">
        <v>51</v>
      </c>
      <c r="L4" s="311"/>
      <c r="M4" s="311"/>
      <c r="N4" s="310" t="s">
        <v>70</v>
      </c>
      <c r="O4" s="311"/>
      <c r="P4" s="311"/>
    </row>
    <row r="5" spans="1:20" ht="15" customHeight="1" x14ac:dyDescent="0.2">
      <c r="A5" s="119" t="s">
        <v>66</v>
      </c>
      <c r="B5" s="256"/>
      <c r="C5" s="257"/>
      <c r="D5" s="142" t="s">
        <v>608</v>
      </c>
      <c r="E5" s="256"/>
      <c r="F5" s="257"/>
      <c r="G5" s="142" t="s">
        <v>608</v>
      </c>
      <c r="H5" s="256"/>
      <c r="I5" s="257"/>
      <c r="J5" s="142" t="s">
        <v>608</v>
      </c>
      <c r="K5" s="256"/>
      <c r="L5" s="257"/>
      <c r="M5" s="142" t="s">
        <v>608</v>
      </c>
      <c r="N5" s="256"/>
      <c r="O5" s="257"/>
      <c r="P5" s="142" t="s">
        <v>608</v>
      </c>
    </row>
    <row r="6" spans="1:20" ht="15" customHeight="1" x14ac:dyDescent="0.2">
      <c r="A6" s="176" t="s">
        <v>60</v>
      </c>
      <c r="B6" s="166" t="s">
        <v>611</v>
      </c>
      <c r="C6" s="167" t="s">
        <v>608</v>
      </c>
      <c r="D6" s="167" t="s">
        <v>607</v>
      </c>
      <c r="E6" s="166" t="s">
        <v>611</v>
      </c>
      <c r="F6" s="167" t="s">
        <v>608</v>
      </c>
      <c r="G6" s="167" t="s">
        <v>607</v>
      </c>
      <c r="H6" s="166" t="s">
        <v>611</v>
      </c>
      <c r="I6" s="167" t="s">
        <v>608</v>
      </c>
      <c r="J6" s="167" t="s">
        <v>607</v>
      </c>
      <c r="K6" s="166" t="s">
        <v>611</v>
      </c>
      <c r="L6" s="167" t="s">
        <v>608</v>
      </c>
      <c r="M6" s="167" t="s">
        <v>607</v>
      </c>
      <c r="N6" s="166" t="s">
        <v>611</v>
      </c>
      <c r="O6" s="167" t="s">
        <v>608</v>
      </c>
      <c r="P6" s="167" t="s">
        <v>607</v>
      </c>
    </row>
    <row r="7" spans="1:20" ht="15" customHeight="1" x14ac:dyDescent="0.2">
      <c r="A7" s="21" t="s">
        <v>22</v>
      </c>
      <c r="B7" s="22">
        <v>4018</v>
      </c>
      <c r="C7" s="23">
        <v>38897</v>
      </c>
      <c r="D7" s="104">
        <v>99.84854707875553</v>
      </c>
      <c r="E7" s="22">
        <v>593</v>
      </c>
      <c r="F7" s="23">
        <v>3537</v>
      </c>
      <c r="G7" s="104">
        <v>125.07072135785006</v>
      </c>
      <c r="H7" s="23">
        <v>1541</v>
      </c>
      <c r="I7" s="23">
        <v>16672</v>
      </c>
      <c r="J7" s="113">
        <v>93.118856121537092</v>
      </c>
      <c r="K7" s="23">
        <v>770</v>
      </c>
      <c r="L7" s="23">
        <v>8178</v>
      </c>
      <c r="M7" s="77">
        <v>101.89384500373787</v>
      </c>
      <c r="N7" s="54">
        <v>1114</v>
      </c>
      <c r="O7" s="23">
        <v>10510</v>
      </c>
      <c r="P7" s="77">
        <v>103.05942341635614</v>
      </c>
    </row>
    <row r="8" spans="1:20" ht="12.75" customHeight="1" x14ac:dyDescent="0.2">
      <c r="A8" s="11"/>
      <c r="B8" s="15"/>
      <c r="C8" s="16"/>
      <c r="D8" s="105"/>
      <c r="E8" s="15"/>
      <c r="F8" s="16"/>
      <c r="G8" s="105"/>
      <c r="H8" s="16"/>
      <c r="I8" s="16"/>
      <c r="J8" s="114"/>
      <c r="K8" s="16"/>
      <c r="L8" s="16"/>
      <c r="M8" s="80"/>
      <c r="N8" s="55"/>
      <c r="O8" s="16"/>
      <c r="P8" s="80"/>
    </row>
    <row r="9" spans="1:20" ht="15" customHeight="1" x14ac:dyDescent="0.2">
      <c r="A9" s="71" t="s">
        <v>35</v>
      </c>
      <c r="B9" s="72">
        <v>2153</v>
      </c>
      <c r="C9" s="17">
        <v>22111</v>
      </c>
      <c r="D9" s="120">
        <v>97.892593084517642</v>
      </c>
      <c r="E9" s="72">
        <v>217</v>
      </c>
      <c r="F9" s="17">
        <v>1748</v>
      </c>
      <c r="G9" s="120">
        <v>111.12523839796566</v>
      </c>
      <c r="H9" s="17">
        <v>910</v>
      </c>
      <c r="I9" s="17">
        <v>9969</v>
      </c>
      <c r="J9" s="149">
        <v>93.107312972821518</v>
      </c>
      <c r="K9" s="17">
        <v>413</v>
      </c>
      <c r="L9" s="17">
        <v>4553</v>
      </c>
      <c r="M9" s="80">
        <v>98.849326964828492</v>
      </c>
      <c r="N9" s="150">
        <v>613</v>
      </c>
      <c r="O9" s="17">
        <v>5841</v>
      </c>
      <c r="P9" s="80">
        <v>102.4557095246448</v>
      </c>
    </row>
    <row r="10" spans="1:20" ht="15" customHeight="1" x14ac:dyDescent="0.2">
      <c r="A10" s="44" t="s">
        <v>41</v>
      </c>
      <c r="B10" s="12">
        <v>214</v>
      </c>
      <c r="C10" s="13">
        <v>2123</v>
      </c>
      <c r="D10" s="106">
        <v>90.11035653650255</v>
      </c>
      <c r="E10" s="12">
        <v>45</v>
      </c>
      <c r="F10" s="13">
        <v>307</v>
      </c>
      <c r="G10" s="106">
        <v>113.70370370370371</v>
      </c>
      <c r="H10" s="13">
        <v>80</v>
      </c>
      <c r="I10" s="13">
        <v>886</v>
      </c>
      <c r="J10" s="115">
        <v>80.10849909584087</v>
      </c>
      <c r="K10" s="13">
        <v>36</v>
      </c>
      <c r="L10" s="13">
        <v>414</v>
      </c>
      <c r="M10" s="82">
        <v>97.872340425531917</v>
      </c>
      <c r="N10" s="56">
        <v>53</v>
      </c>
      <c r="O10" s="13">
        <v>516</v>
      </c>
      <c r="P10" s="82">
        <v>92.639138240574511</v>
      </c>
      <c r="S10" s="7"/>
      <c r="T10" s="8"/>
    </row>
    <row r="11" spans="1:20" ht="15" customHeight="1" x14ac:dyDescent="0.2">
      <c r="A11" s="44" t="s">
        <v>38</v>
      </c>
      <c r="B11" s="12">
        <v>128</v>
      </c>
      <c r="C11" s="13">
        <v>1308</v>
      </c>
      <c r="D11" s="106">
        <v>86.679920477137173</v>
      </c>
      <c r="E11" s="12">
        <v>11</v>
      </c>
      <c r="F11" s="13">
        <v>76</v>
      </c>
      <c r="G11" s="106">
        <v>82.608695652173907</v>
      </c>
      <c r="H11" s="13">
        <v>51</v>
      </c>
      <c r="I11" s="13">
        <v>591</v>
      </c>
      <c r="J11" s="115">
        <v>93.36492890995261</v>
      </c>
      <c r="K11" s="13">
        <v>35</v>
      </c>
      <c r="L11" s="13">
        <v>350</v>
      </c>
      <c r="M11" s="82">
        <v>75.268817204301072</v>
      </c>
      <c r="N11" s="56">
        <v>31</v>
      </c>
      <c r="O11" s="13">
        <v>291</v>
      </c>
      <c r="P11" s="82">
        <v>91.222570532915356</v>
      </c>
      <c r="S11" s="7"/>
      <c r="T11" s="8"/>
    </row>
    <row r="12" spans="1:20" ht="15" customHeight="1" x14ac:dyDescent="0.2">
      <c r="A12" s="44" t="s">
        <v>37</v>
      </c>
      <c r="B12" s="12">
        <v>689</v>
      </c>
      <c r="C12" s="13">
        <v>7504</v>
      </c>
      <c r="D12" s="106">
        <v>101.5426251691475</v>
      </c>
      <c r="E12" s="12">
        <v>60</v>
      </c>
      <c r="F12" s="13">
        <v>539</v>
      </c>
      <c r="G12" s="106">
        <v>114.92537313432835</v>
      </c>
      <c r="H12" s="13">
        <v>295</v>
      </c>
      <c r="I12" s="13">
        <v>3543</v>
      </c>
      <c r="J12" s="115">
        <v>97.09509454645108</v>
      </c>
      <c r="K12" s="13">
        <v>139</v>
      </c>
      <c r="L12" s="13">
        <v>1597</v>
      </c>
      <c r="M12" s="82">
        <v>98.946716232961592</v>
      </c>
      <c r="N12" s="56">
        <v>195</v>
      </c>
      <c r="O12" s="13">
        <v>1825</v>
      </c>
      <c r="P12" s="82">
        <v>110.07237635705668</v>
      </c>
      <c r="S12" s="7"/>
      <c r="T12" s="8"/>
    </row>
    <row r="13" spans="1:20" ht="15" customHeight="1" x14ac:dyDescent="0.2">
      <c r="A13" s="44" t="s">
        <v>36</v>
      </c>
      <c r="B13" s="12">
        <v>269</v>
      </c>
      <c r="C13" s="13">
        <v>2840</v>
      </c>
      <c r="D13" s="106">
        <v>90.647941270347914</v>
      </c>
      <c r="E13" s="12">
        <v>14</v>
      </c>
      <c r="F13" s="13">
        <v>184</v>
      </c>
      <c r="G13" s="106">
        <v>115.72327044025157</v>
      </c>
      <c r="H13" s="13">
        <v>107</v>
      </c>
      <c r="I13" s="13">
        <v>1154</v>
      </c>
      <c r="J13" s="115">
        <v>90.15625</v>
      </c>
      <c r="K13" s="13">
        <v>52</v>
      </c>
      <c r="L13" s="13">
        <v>635</v>
      </c>
      <c r="M13" s="82">
        <v>94.776119402985074</v>
      </c>
      <c r="N13" s="56">
        <v>96</v>
      </c>
      <c r="O13" s="13">
        <v>867</v>
      </c>
      <c r="P13" s="82">
        <v>84.66796875</v>
      </c>
      <c r="S13" s="7"/>
      <c r="T13" s="8"/>
    </row>
    <row r="14" spans="1:20" ht="15" customHeight="1" x14ac:dyDescent="0.2">
      <c r="A14" s="44" t="s">
        <v>469</v>
      </c>
      <c r="B14" s="12">
        <v>109</v>
      </c>
      <c r="C14" s="13">
        <v>1095</v>
      </c>
      <c r="D14" s="106">
        <v>96.390845070422543</v>
      </c>
      <c r="E14" s="12">
        <v>15</v>
      </c>
      <c r="F14" s="13">
        <v>109</v>
      </c>
      <c r="G14" s="106">
        <v>123.86363636363636</v>
      </c>
      <c r="H14" s="13">
        <v>47</v>
      </c>
      <c r="I14" s="13">
        <v>510</v>
      </c>
      <c r="J14" s="115">
        <v>88.695652173913047</v>
      </c>
      <c r="K14" s="13">
        <v>18</v>
      </c>
      <c r="L14" s="13">
        <v>190</v>
      </c>
      <c r="M14" s="82">
        <v>120.25316455696202</v>
      </c>
      <c r="N14" s="56">
        <v>29</v>
      </c>
      <c r="O14" s="13">
        <v>286</v>
      </c>
      <c r="P14" s="82">
        <v>90.793650793650798</v>
      </c>
      <c r="S14" s="7"/>
      <c r="T14" s="8"/>
    </row>
    <row r="15" spans="1:20" ht="15" customHeight="1" x14ac:dyDescent="0.2">
      <c r="A15" s="44" t="s">
        <v>470</v>
      </c>
      <c r="B15" s="12">
        <v>102</v>
      </c>
      <c r="C15" s="13">
        <v>895</v>
      </c>
      <c r="D15" s="106">
        <v>115.03856041131107</v>
      </c>
      <c r="E15" s="12">
        <v>3</v>
      </c>
      <c r="F15" s="13">
        <v>64</v>
      </c>
      <c r="G15" s="106">
        <v>106.66666666666667</v>
      </c>
      <c r="H15" s="13">
        <v>52</v>
      </c>
      <c r="I15" s="13">
        <v>416</v>
      </c>
      <c r="J15" s="115">
        <v>109.47368421052633</v>
      </c>
      <c r="K15" s="13">
        <v>27</v>
      </c>
      <c r="L15" s="13">
        <v>221</v>
      </c>
      <c r="M15" s="82">
        <v>176.8</v>
      </c>
      <c r="N15" s="56">
        <v>20</v>
      </c>
      <c r="O15" s="13">
        <v>194</v>
      </c>
      <c r="P15" s="82">
        <v>91.079812206572768</v>
      </c>
      <c r="S15" s="7"/>
      <c r="T15" s="8"/>
    </row>
    <row r="16" spans="1:20" ht="15" customHeight="1" x14ac:dyDescent="0.2">
      <c r="A16" s="44" t="s">
        <v>39</v>
      </c>
      <c r="B16" s="12">
        <v>529</v>
      </c>
      <c r="C16" s="13">
        <v>5375</v>
      </c>
      <c r="D16" s="106">
        <v>101.81852623602956</v>
      </c>
      <c r="E16" s="12">
        <v>58</v>
      </c>
      <c r="F16" s="13">
        <v>398</v>
      </c>
      <c r="G16" s="106">
        <v>112.11267605633803</v>
      </c>
      <c r="H16" s="13">
        <v>214</v>
      </c>
      <c r="I16" s="13">
        <v>2427</v>
      </c>
      <c r="J16" s="115">
        <v>92.421934501142417</v>
      </c>
      <c r="K16" s="13">
        <v>96</v>
      </c>
      <c r="L16" s="13">
        <v>993</v>
      </c>
      <c r="M16" s="82">
        <v>100.50607287449394</v>
      </c>
      <c r="N16" s="56">
        <v>161</v>
      </c>
      <c r="O16" s="13">
        <v>1557</v>
      </c>
      <c r="P16" s="82">
        <v>118.85496183206108</v>
      </c>
      <c r="S16" s="7"/>
      <c r="T16" s="8"/>
    </row>
    <row r="17" spans="1:20" ht="15" customHeight="1" x14ac:dyDescent="0.2">
      <c r="A17" s="44" t="s">
        <v>40</v>
      </c>
      <c r="B17" s="12">
        <v>113</v>
      </c>
      <c r="C17" s="13">
        <v>971</v>
      </c>
      <c r="D17" s="106">
        <v>96.520874751491064</v>
      </c>
      <c r="E17" s="12">
        <v>11</v>
      </c>
      <c r="F17" s="13">
        <v>71</v>
      </c>
      <c r="G17" s="106">
        <v>88.75</v>
      </c>
      <c r="H17" s="13">
        <v>64</v>
      </c>
      <c r="I17" s="13">
        <v>442</v>
      </c>
      <c r="J17" s="115">
        <v>96.506550218340621</v>
      </c>
      <c r="K17" s="13">
        <v>10</v>
      </c>
      <c r="L17" s="13">
        <v>153</v>
      </c>
      <c r="M17" s="82">
        <v>93.865030674846622</v>
      </c>
      <c r="N17" s="56">
        <v>28</v>
      </c>
      <c r="O17" s="13">
        <v>305</v>
      </c>
      <c r="P17" s="82">
        <v>100</v>
      </c>
      <c r="S17" s="7"/>
      <c r="T17" s="8"/>
    </row>
    <row r="18" spans="1:20" ht="15" customHeight="1" x14ac:dyDescent="0.2">
      <c r="A18" s="44"/>
      <c r="B18" s="12"/>
      <c r="C18" s="13"/>
      <c r="D18" s="106"/>
      <c r="E18" s="12"/>
      <c r="F18" s="13"/>
      <c r="G18" s="106"/>
      <c r="H18" s="13"/>
      <c r="I18" s="13"/>
      <c r="J18" s="115"/>
      <c r="K18" s="13"/>
      <c r="L18" s="13"/>
      <c r="M18" s="82"/>
      <c r="N18" s="56"/>
      <c r="O18" s="13"/>
      <c r="P18" s="82"/>
      <c r="S18" s="7"/>
      <c r="T18" s="8"/>
    </row>
    <row r="19" spans="1:20" ht="15" customHeight="1" x14ac:dyDescent="0.2">
      <c r="A19" s="71" t="s">
        <v>42</v>
      </c>
      <c r="B19" s="72">
        <v>1530</v>
      </c>
      <c r="C19" s="17">
        <v>14498</v>
      </c>
      <c r="D19" s="120">
        <v>99.478523397831751</v>
      </c>
      <c r="E19" s="72">
        <v>152</v>
      </c>
      <c r="F19" s="17">
        <v>994</v>
      </c>
      <c r="G19" s="120">
        <v>103.11203319502073</v>
      </c>
      <c r="H19" s="17">
        <v>571</v>
      </c>
      <c r="I19" s="17">
        <v>6011</v>
      </c>
      <c r="J19" s="149">
        <v>92.207393772050921</v>
      </c>
      <c r="K19" s="17">
        <v>334</v>
      </c>
      <c r="L19" s="17">
        <v>3094</v>
      </c>
      <c r="M19" s="80">
        <v>108.37127845884413</v>
      </c>
      <c r="N19" s="150">
        <v>473</v>
      </c>
      <c r="O19" s="17">
        <v>4399</v>
      </c>
      <c r="P19" s="80">
        <v>103.84796978281396</v>
      </c>
      <c r="S19" s="7"/>
      <c r="T19" s="8"/>
    </row>
    <row r="20" spans="1:20" ht="15" customHeight="1" x14ac:dyDescent="0.2">
      <c r="A20" s="44" t="s">
        <v>44</v>
      </c>
      <c r="B20" s="12">
        <v>321</v>
      </c>
      <c r="C20" s="13">
        <v>2993</v>
      </c>
      <c r="D20" s="106">
        <v>99.468261881023608</v>
      </c>
      <c r="E20" s="12">
        <v>16</v>
      </c>
      <c r="F20" s="13">
        <v>151</v>
      </c>
      <c r="G20" s="106">
        <v>86.781609195402297</v>
      </c>
      <c r="H20" s="13">
        <v>137</v>
      </c>
      <c r="I20" s="13">
        <v>1268</v>
      </c>
      <c r="J20" s="115">
        <v>95.052473763118442</v>
      </c>
      <c r="K20" s="13">
        <v>66</v>
      </c>
      <c r="L20" s="13">
        <v>725</v>
      </c>
      <c r="M20" s="82">
        <v>115.99999999999999</v>
      </c>
      <c r="N20" s="56">
        <v>102</v>
      </c>
      <c r="O20" s="13">
        <v>849</v>
      </c>
      <c r="P20" s="82">
        <v>96.917808219178085</v>
      </c>
      <c r="S20" s="7"/>
      <c r="T20" s="8"/>
    </row>
    <row r="21" spans="1:20" ht="15" customHeight="1" x14ac:dyDescent="0.2">
      <c r="A21" s="44" t="s">
        <v>45</v>
      </c>
      <c r="B21" s="12">
        <v>157</v>
      </c>
      <c r="C21" s="13">
        <v>1480</v>
      </c>
      <c r="D21" s="106">
        <v>97.304404996712691</v>
      </c>
      <c r="E21" s="12">
        <v>15</v>
      </c>
      <c r="F21" s="13">
        <v>94</v>
      </c>
      <c r="G21" s="106">
        <v>101.0752688172043</v>
      </c>
      <c r="H21" s="13">
        <v>67</v>
      </c>
      <c r="I21" s="13">
        <v>710</v>
      </c>
      <c r="J21" s="115">
        <v>98.47434119278779</v>
      </c>
      <c r="K21" s="13">
        <v>27</v>
      </c>
      <c r="L21" s="13">
        <v>281</v>
      </c>
      <c r="M21" s="82">
        <v>90.645161290322591</v>
      </c>
      <c r="N21" s="56">
        <v>48</v>
      </c>
      <c r="O21" s="13">
        <v>395</v>
      </c>
      <c r="P21" s="82">
        <v>99.496221662468514</v>
      </c>
      <c r="S21" s="7"/>
      <c r="T21" s="8"/>
    </row>
    <row r="22" spans="1:20" ht="15" customHeight="1" x14ac:dyDescent="0.2">
      <c r="A22" s="44" t="s">
        <v>46</v>
      </c>
      <c r="B22" s="12">
        <v>223</v>
      </c>
      <c r="C22" s="13">
        <v>2091</v>
      </c>
      <c r="D22" s="106">
        <v>100.96571704490584</v>
      </c>
      <c r="E22" s="12">
        <v>20</v>
      </c>
      <c r="F22" s="13">
        <v>125</v>
      </c>
      <c r="G22" s="106">
        <v>106.83760683760684</v>
      </c>
      <c r="H22" s="13">
        <v>88</v>
      </c>
      <c r="I22" s="13">
        <v>1002</v>
      </c>
      <c r="J22" s="115">
        <v>91.842346471127399</v>
      </c>
      <c r="K22" s="13">
        <v>51</v>
      </c>
      <c r="L22" s="13">
        <v>375</v>
      </c>
      <c r="M22" s="82">
        <v>121.75324675324674</v>
      </c>
      <c r="N22" s="56">
        <v>64</v>
      </c>
      <c r="O22" s="13">
        <v>589</v>
      </c>
      <c r="P22" s="82">
        <v>106.12612612612612</v>
      </c>
      <c r="S22" s="7"/>
      <c r="T22" s="8"/>
    </row>
    <row r="23" spans="1:20" ht="15" customHeight="1" x14ac:dyDescent="0.2">
      <c r="A23" s="44" t="s">
        <v>43</v>
      </c>
      <c r="B23" s="12">
        <v>1132</v>
      </c>
      <c r="C23" s="13">
        <v>7934</v>
      </c>
      <c r="D23" s="106">
        <v>99.510849115765708</v>
      </c>
      <c r="E23" s="12">
        <v>101</v>
      </c>
      <c r="F23" s="13">
        <v>624</v>
      </c>
      <c r="G23" s="106">
        <v>107.58620689655172</v>
      </c>
      <c r="H23" s="13">
        <v>279</v>
      </c>
      <c r="I23" s="13">
        <v>3031</v>
      </c>
      <c r="J23" s="115">
        <v>89.860658167803138</v>
      </c>
      <c r="K23" s="13">
        <v>190</v>
      </c>
      <c r="L23" s="13">
        <v>1713</v>
      </c>
      <c r="M23" s="82">
        <v>106.26550868486353</v>
      </c>
      <c r="N23" s="56">
        <v>259</v>
      </c>
      <c r="O23" s="13">
        <v>2566</v>
      </c>
      <c r="P23" s="82">
        <v>106.56146179401993</v>
      </c>
      <c r="S23" s="7"/>
      <c r="T23" s="8"/>
    </row>
    <row r="24" spans="1:20" ht="15" customHeight="1" x14ac:dyDescent="0.2">
      <c r="A24" s="44"/>
      <c r="B24" s="12"/>
      <c r="C24" s="13"/>
      <c r="D24" s="106"/>
      <c r="E24" s="12"/>
      <c r="F24" s="13"/>
      <c r="G24" s="106"/>
      <c r="H24" s="13"/>
      <c r="I24" s="13"/>
      <c r="J24" s="115"/>
      <c r="K24" s="13"/>
      <c r="L24" s="13"/>
      <c r="M24" s="82"/>
      <c r="N24" s="56"/>
      <c r="O24" s="13"/>
      <c r="P24" s="82"/>
      <c r="S24" s="7"/>
      <c r="T24" s="8"/>
    </row>
    <row r="25" spans="1:20" ht="15" customHeight="1" x14ac:dyDescent="0.2">
      <c r="A25" s="25" t="s">
        <v>65</v>
      </c>
      <c r="B25" s="26">
        <v>351</v>
      </c>
      <c r="C25" s="27">
        <v>2288</v>
      </c>
      <c r="D25" s="107">
        <v>127.46518105849583</v>
      </c>
      <c r="E25" s="26">
        <v>224</v>
      </c>
      <c r="F25" s="27">
        <v>795</v>
      </c>
      <c r="G25" s="107">
        <v>273.1958762886598</v>
      </c>
      <c r="H25" s="27">
        <v>60</v>
      </c>
      <c r="I25" s="27">
        <v>692</v>
      </c>
      <c r="J25" s="116">
        <v>102.06489675516224</v>
      </c>
      <c r="K25" s="27">
        <v>23</v>
      </c>
      <c r="L25" s="27">
        <v>531</v>
      </c>
      <c r="M25" s="84">
        <v>93.982300884955748</v>
      </c>
      <c r="N25" s="57">
        <v>28</v>
      </c>
      <c r="O25" s="27">
        <v>270</v>
      </c>
      <c r="P25" s="84">
        <v>103.44827586206897</v>
      </c>
      <c r="S25" s="7"/>
      <c r="T25" s="8"/>
    </row>
    <row r="26" spans="1:20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20" ht="15" customHeight="1" x14ac:dyDescent="0.2">
      <c r="A27" s="69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7" location="Kazalo!A1" display="nazaj na kazalo" xr:uid="{D636967A-3500-4D38-BB4E-E7162F2859E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7.85546875" style="6" customWidth="1"/>
    <col min="5" max="7" width="9.28515625" style="6" customWidth="1"/>
    <col min="8" max="10" width="7.71093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50"/>
      <c r="B3" s="294"/>
      <c r="C3" s="295"/>
      <c r="D3" s="37"/>
      <c r="E3" s="29"/>
      <c r="F3" s="29"/>
      <c r="G3" s="29"/>
      <c r="H3" s="305" t="s">
        <v>63</v>
      </c>
      <c r="I3" s="306"/>
      <c r="J3" s="306"/>
      <c r="K3" s="45"/>
    </row>
    <row r="4" spans="1:11" ht="15" customHeight="1" x14ac:dyDescent="0.2">
      <c r="A4" s="242" t="s">
        <v>67</v>
      </c>
      <c r="B4" s="307"/>
      <c r="C4" s="308"/>
      <c r="D4" s="143"/>
      <c r="E4" s="286"/>
      <c r="F4" s="286"/>
      <c r="G4" s="286"/>
      <c r="H4" s="148" t="str">
        <f>+'[3]7ud'!H4</f>
        <v>VIII 25</v>
      </c>
      <c r="I4" s="144" t="str">
        <f>+'[3]7ud'!I4</f>
        <v>VIII 25</v>
      </c>
      <c r="J4" s="144" t="str">
        <f>+'[3]7ud'!J4</f>
        <v>I-VIII 25</v>
      </c>
      <c r="K4" s="45"/>
    </row>
    <row r="5" spans="1:11" ht="15" customHeight="1" x14ac:dyDescent="0.2">
      <c r="A5" s="243" t="s">
        <v>61</v>
      </c>
      <c r="B5" s="166" t="str">
        <f>+'[3]7ud'!B5</f>
        <v>VI 25</v>
      </c>
      <c r="C5" s="167" t="str">
        <f>+'[3]7ud'!C5</f>
        <v>VII 25</v>
      </c>
      <c r="D5" s="266" t="str">
        <f>+'[3]7ud'!D5</f>
        <v>VIII 25</v>
      </c>
      <c r="E5" s="167" t="str">
        <f>+'[3]7ud'!E5</f>
        <v>I-XII 23</v>
      </c>
      <c r="F5" s="167" t="str">
        <f>+'[3]7ud'!F5</f>
        <v>I-XII 24</v>
      </c>
      <c r="G5" s="167" t="str">
        <f>+'[3]7ud'!G5</f>
        <v>I-VIII 25</v>
      </c>
      <c r="H5" s="174" t="str">
        <f>+'[3]7ud'!H5</f>
        <v>VIII 24</v>
      </c>
      <c r="I5" s="175" t="str">
        <f>+'[3]7ud'!I5</f>
        <v>VII 25</v>
      </c>
      <c r="J5" s="175" t="str">
        <f>+'[3]7ud'!J5</f>
        <v>I-VIII 24</v>
      </c>
      <c r="K5" s="45"/>
    </row>
    <row r="6" spans="1:11" ht="15" customHeight="1" x14ac:dyDescent="0.2">
      <c r="A6" s="21" t="s">
        <v>22</v>
      </c>
      <c r="B6" s="22">
        <f>+'[3]7ud'!B6</f>
        <v>4573</v>
      </c>
      <c r="C6" s="23">
        <f>+'[3]7ud'!C6</f>
        <v>4163</v>
      </c>
      <c r="D6" s="39">
        <f>+'[3]7ud'!D6</f>
        <v>3510</v>
      </c>
      <c r="E6" s="23">
        <f>+'[3]7ud'!E6</f>
        <v>64490</v>
      </c>
      <c r="F6" s="23">
        <f>+'[3]7ud'!F6</f>
        <v>63488</v>
      </c>
      <c r="G6" s="23">
        <f>+'[3]7ud'!G6</f>
        <v>41628</v>
      </c>
      <c r="H6" s="75">
        <f>+'[3]7ud'!H6</f>
        <v>94.839232639827074</v>
      </c>
      <c r="I6" s="77">
        <f>+'[3]7ud'!I6</f>
        <v>84.314196492913766</v>
      </c>
      <c r="J6" s="77">
        <f>+'[3]7ud'!J6</f>
        <v>97.168600172731729</v>
      </c>
      <c r="K6" s="45"/>
    </row>
    <row r="7" spans="1:11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45"/>
    </row>
    <row r="8" spans="1:11" ht="15" customHeight="1" x14ac:dyDescent="0.2">
      <c r="A8" s="18" t="s">
        <v>23</v>
      </c>
      <c r="B8" s="12">
        <f>+'[3]7ud'!B8</f>
        <v>479</v>
      </c>
      <c r="C8" s="13">
        <f>+'[3]7ud'!C8</f>
        <v>478</v>
      </c>
      <c r="D8" s="41">
        <f>+'[3]7ud'!D8</f>
        <v>421</v>
      </c>
      <c r="E8" s="13">
        <f>+'[3]7ud'!E8</f>
        <v>6806</v>
      </c>
      <c r="F8" s="13">
        <f>+'[3]7ud'!F8</f>
        <v>6998</v>
      </c>
      <c r="G8" s="13">
        <f>+'[3]7ud'!G8</f>
        <v>4521</v>
      </c>
      <c r="H8" s="81">
        <f>+'[3]7ud'!H8</f>
        <v>101.20192307692308</v>
      </c>
      <c r="I8" s="82">
        <f>+'[3]7ud'!I8</f>
        <v>88.075313807531387</v>
      </c>
      <c r="J8" s="82">
        <f>+'[3]7ud'!J8</f>
        <v>97.372388541891013</v>
      </c>
      <c r="K8" s="3"/>
    </row>
    <row r="9" spans="1:11" ht="15" customHeight="1" x14ac:dyDescent="0.2">
      <c r="A9" s="18" t="s">
        <v>24</v>
      </c>
      <c r="B9" s="12">
        <f>+'[3]7ud'!B16</f>
        <v>381</v>
      </c>
      <c r="C9" s="13">
        <f>+'[3]7ud'!C16</f>
        <v>327</v>
      </c>
      <c r="D9" s="41">
        <f>+'[3]7ud'!D16</f>
        <v>226</v>
      </c>
      <c r="E9" s="13">
        <f>+'[3]7ud'!E16</f>
        <v>4826</v>
      </c>
      <c r="F9" s="13">
        <f>+'[3]7ud'!F16</f>
        <v>4606</v>
      </c>
      <c r="G9" s="13">
        <f>+'[3]7ud'!G16</f>
        <v>3302</v>
      </c>
      <c r="H9" s="81">
        <f>+'[3]7ud'!H16</f>
        <v>102.72727272727273</v>
      </c>
      <c r="I9" s="82">
        <f>+'[3]7ud'!I16</f>
        <v>69.113149847094803</v>
      </c>
      <c r="J9" s="82">
        <f>+'[3]7ud'!J16</f>
        <v>103.31664580725908</v>
      </c>
      <c r="K9" s="3"/>
    </row>
    <row r="10" spans="1:11" ht="15" customHeight="1" x14ac:dyDescent="0.2">
      <c r="A10" s="18" t="s">
        <v>25</v>
      </c>
      <c r="B10" s="12">
        <f>+'[3]7ud'!B24</f>
        <v>426</v>
      </c>
      <c r="C10" s="13">
        <f>+'[3]7ud'!C24</f>
        <v>329</v>
      </c>
      <c r="D10" s="41">
        <f>+'[3]7ud'!D24</f>
        <v>250</v>
      </c>
      <c r="E10" s="13">
        <f>+'[3]7ud'!E24</f>
        <v>5156</v>
      </c>
      <c r="F10" s="13">
        <f>+'[3]7ud'!F24</f>
        <v>5136</v>
      </c>
      <c r="G10" s="13">
        <f>+'[3]7ud'!G24</f>
        <v>3429</v>
      </c>
      <c r="H10" s="81">
        <f>+'[3]7ud'!H24</f>
        <v>91.240875912408754</v>
      </c>
      <c r="I10" s="82">
        <f>+'[3]7ud'!I24</f>
        <v>75.987841945288764</v>
      </c>
      <c r="J10" s="82">
        <f>+'[3]7ud'!J24</f>
        <v>101.35973987584983</v>
      </c>
      <c r="K10" s="3"/>
    </row>
    <row r="11" spans="1:11" ht="15" customHeight="1" x14ac:dyDescent="0.2">
      <c r="A11" s="18" t="s">
        <v>26</v>
      </c>
      <c r="B11" s="12">
        <f>+'[3]7ud'!B31</f>
        <v>1157</v>
      </c>
      <c r="C11" s="13">
        <f>+'[3]7ud'!C31</f>
        <v>1007</v>
      </c>
      <c r="D11" s="41">
        <f>+'[3]7ud'!D31</f>
        <v>940</v>
      </c>
      <c r="E11" s="13">
        <f>+'[3]7ud'!E31</f>
        <v>16135</v>
      </c>
      <c r="F11" s="13">
        <f>+'[3]7ud'!F31</f>
        <v>15761</v>
      </c>
      <c r="G11" s="13">
        <f>+'[3]7ud'!G31</f>
        <v>9806</v>
      </c>
      <c r="H11" s="81">
        <f>+'[3]7ud'!H31</f>
        <v>96.707818930041157</v>
      </c>
      <c r="I11" s="82">
        <f>+'[3]7ud'!I31</f>
        <v>93.346573982125122</v>
      </c>
      <c r="J11" s="82">
        <f>+'[3]7ud'!J31</f>
        <v>93.390476190476193</v>
      </c>
      <c r="K11" s="4"/>
    </row>
    <row r="12" spans="1:11" ht="15" customHeight="1" x14ac:dyDescent="0.2">
      <c r="A12" s="18" t="s">
        <v>27</v>
      </c>
      <c r="B12" s="12">
        <f>+'[3]7ud'!B42</f>
        <v>664</v>
      </c>
      <c r="C12" s="13">
        <f>+'[3]7ud'!C42</f>
        <v>645</v>
      </c>
      <c r="D12" s="41">
        <f>+'[3]7ud'!D42</f>
        <v>550</v>
      </c>
      <c r="E12" s="13">
        <f>+'[3]7ud'!E42</f>
        <v>9873</v>
      </c>
      <c r="F12" s="13">
        <f>+'[3]7ud'!F42</f>
        <v>9606</v>
      </c>
      <c r="G12" s="13">
        <f>+'[3]7ud'!G42</f>
        <v>6520</v>
      </c>
      <c r="H12" s="81">
        <f>+'[3]7ud'!H42</f>
        <v>88.282504012841088</v>
      </c>
      <c r="I12" s="82">
        <f>+'[3]7ud'!I42</f>
        <v>85.271317829457359</v>
      </c>
      <c r="J12" s="82">
        <f>+'[3]7ud'!J42</f>
        <v>98.952800121414469</v>
      </c>
      <c r="K12" s="4"/>
    </row>
    <row r="13" spans="1:11" ht="15" customHeight="1" x14ac:dyDescent="0.2">
      <c r="A13" s="18" t="s">
        <v>28</v>
      </c>
      <c r="B13" s="12">
        <f>+'[3]7ud'!B49</f>
        <v>363</v>
      </c>
      <c r="C13" s="13">
        <f>+'[3]7ud'!C49</f>
        <v>320</v>
      </c>
      <c r="D13" s="41">
        <f>+'[3]7ud'!D49</f>
        <v>286</v>
      </c>
      <c r="E13" s="13">
        <f>+'[3]7ud'!E49</f>
        <v>4936</v>
      </c>
      <c r="F13" s="13">
        <f>+'[3]7ud'!F49</f>
        <v>4989</v>
      </c>
      <c r="G13" s="13">
        <f>+'[3]7ud'!G49</f>
        <v>3469</v>
      </c>
      <c r="H13" s="81">
        <f>+'[3]7ud'!H49</f>
        <v>97.610921501706486</v>
      </c>
      <c r="I13" s="82">
        <f>+'[3]7ud'!I49</f>
        <v>89.375</v>
      </c>
      <c r="J13" s="82">
        <f>+'[3]7ud'!J49</f>
        <v>98.803759612645976</v>
      </c>
      <c r="K13" s="5"/>
    </row>
    <row r="14" spans="1:11" ht="15" customHeight="1" x14ac:dyDescent="0.2">
      <c r="A14" s="18" t="s">
        <v>29</v>
      </c>
      <c r="B14" s="12">
        <f>+'[3]7ud'!B55</f>
        <v>180</v>
      </c>
      <c r="C14" s="13">
        <f>+'[3]7ud'!C55</f>
        <v>161</v>
      </c>
      <c r="D14" s="41">
        <f>+'[3]7ud'!D55</f>
        <v>116</v>
      </c>
      <c r="E14" s="13">
        <f>+'[3]7ud'!E55</f>
        <v>2633</v>
      </c>
      <c r="F14" s="13">
        <f>+'[3]7ud'!F55</f>
        <v>2446</v>
      </c>
      <c r="G14" s="13">
        <f>+'[3]7ud'!G55</f>
        <v>1605</v>
      </c>
      <c r="H14" s="81">
        <f>+'[3]7ud'!H55</f>
        <v>84.671532846715323</v>
      </c>
      <c r="I14" s="82">
        <f>+'[3]7ud'!I55</f>
        <v>72.049689440993788</v>
      </c>
      <c r="J14" s="82">
        <f>+'[3]7ud'!J55</f>
        <v>100.18726591760299</v>
      </c>
      <c r="K14" s="5"/>
    </row>
    <row r="15" spans="1:11" ht="15" customHeight="1" x14ac:dyDescent="0.2">
      <c r="A15" s="18" t="s">
        <v>30</v>
      </c>
      <c r="B15" s="12">
        <f>+'[3]7ud'!B61</f>
        <v>211</v>
      </c>
      <c r="C15" s="13">
        <f>+'[3]7ud'!C61</f>
        <v>177</v>
      </c>
      <c r="D15" s="41">
        <f>+'[3]7ud'!D61</f>
        <v>130</v>
      </c>
      <c r="E15" s="13">
        <f>+'[3]7ud'!E61</f>
        <v>2653</v>
      </c>
      <c r="F15" s="13">
        <f>+'[3]7ud'!F61</f>
        <v>2704</v>
      </c>
      <c r="G15" s="13">
        <f>+'[3]7ud'!G61</f>
        <v>1757</v>
      </c>
      <c r="H15" s="81">
        <f>+'[3]7ud'!H61</f>
        <v>86.092715231788077</v>
      </c>
      <c r="I15" s="82">
        <f>+'[3]7ud'!I61</f>
        <v>73.44632768361582</v>
      </c>
      <c r="J15" s="82">
        <f>+'[3]7ud'!J61</f>
        <v>100</v>
      </c>
      <c r="K15" s="5"/>
    </row>
    <row r="16" spans="1:11" ht="15" customHeight="1" x14ac:dyDescent="0.2">
      <c r="A16" s="18" t="s">
        <v>31</v>
      </c>
      <c r="B16" s="12">
        <f>+'[3]7ud'!B67</f>
        <v>198</v>
      </c>
      <c r="C16" s="13">
        <f>+'[3]7ud'!C67</f>
        <v>252</v>
      </c>
      <c r="D16" s="41">
        <f>+'[3]7ud'!D67</f>
        <v>200</v>
      </c>
      <c r="E16" s="13">
        <f>+'[3]7ud'!E67</f>
        <v>3003</v>
      </c>
      <c r="F16" s="13">
        <f>+'[3]7ud'!F67</f>
        <v>2983</v>
      </c>
      <c r="G16" s="13">
        <f>+'[3]7ud'!G67</f>
        <v>2118</v>
      </c>
      <c r="H16" s="81">
        <f>+'[3]7ud'!H67</f>
        <v>119.04761904761905</v>
      </c>
      <c r="I16" s="82">
        <f>+'[3]7ud'!I67</f>
        <v>79.365079365079367</v>
      </c>
      <c r="J16" s="82">
        <f>+'[3]7ud'!J67</f>
        <v>104.85148514851485</v>
      </c>
      <c r="K16" s="5"/>
    </row>
    <row r="17" spans="1:11" ht="15" customHeight="1" x14ac:dyDescent="0.2">
      <c r="A17" s="18" t="s">
        <v>32</v>
      </c>
      <c r="B17" s="12">
        <f>+'[3]7ud'!B71</f>
        <v>150</v>
      </c>
      <c r="C17" s="13">
        <f>+'[3]7ud'!C71</f>
        <v>111</v>
      </c>
      <c r="D17" s="41">
        <f>+'[3]7ud'!D71</f>
        <v>112</v>
      </c>
      <c r="E17" s="13">
        <f>+'[3]7ud'!E71</f>
        <v>2081</v>
      </c>
      <c r="F17" s="13">
        <f>+'[3]7ud'!F71</f>
        <v>1999</v>
      </c>
      <c r="G17" s="13">
        <f>+'[3]7ud'!G71</f>
        <v>1389</v>
      </c>
      <c r="H17" s="81">
        <f>+'[3]7ud'!H71</f>
        <v>102.75229357798166</v>
      </c>
      <c r="I17" s="82">
        <f>+'[3]7ud'!I71</f>
        <v>100.90090090090089</v>
      </c>
      <c r="J17" s="82">
        <f>+'[3]7ud'!J71</f>
        <v>104.67219291635269</v>
      </c>
      <c r="K17" s="5"/>
    </row>
    <row r="18" spans="1:11" ht="15" customHeight="1" x14ac:dyDescent="0.2">
      <c r="A18" s="18" t="s">
        <v>33</v>
      </c>
      <c r="B18" s="12">
        <f>+'[3]7ud'!B76</f>
        <v>94</v>
      </c>
      <c r="C18" s="13">
        <f>+'[3]7ud'!C76</f>
        <v>125</v>
      </c>
      <c r="D18" s="41">
        <f>+'[3]7ud'!D76</f>
        <v>96</v>
      </c>
      <c r="E18" s="13">
        <f>+'[3]7ud'!E76</f>
        <v>1777</v>
      </c>
      <c r="F18" s="13">
        <f>+'[3]7ud'!F76</f>
        <v>1843</v>
      </c>
      <c r="G18" s="13">
        <f>+'[3]7ud'!G76</f>
        <v>1068</v>
      </c>
      <c r="H18" s="81">
        <f>+'[3]7ud'!H76</f>
        <v>103.2258064516129</v>
      </c>
      <c r="I18" s="82">
        <f>+'[3]7ud'!I76</f>
        <v>76.8</v>
      </c>
      <c r="J18" s="82">
        <f>+'[3]7ud'!J76</f>
        <v>85.921158487530164</v>
      </c>
      <c r="K18" s="5"/>
    </row>
    <row r="19" spans="1:11" ht="15" customHeight="1" x14ac:dyDescent="0.2">
      <c r="A19" s="25" t="s">
        <v>34</v>
      </c>
      <c r="B19" s="26">
        <f>+'[3]7ud'!B82</f>
        <v>270</v>
      </c>
      <c r="C19" s="27">
        <f>+'[3]7ud'!C82</f>
        <v>231</v>
      </c>
      <c r="D19" s="42">
        <f>+'[3]7ud'!D82</f>
        <v>183</v>
      </c>
      <c r="E19" s="27">
        <f>+'[3]7ud'!E82</f>
        <v>4611</v>
      </c>
      <c r="F19" s="27">
        <f>+'[3]7ud'!F82</f>
        <v>4417</v>
      </c>
      <c r="G19" s="27">
        <f>+'[3]7ud'!G82</f>
        <v>2644</v>
      </c>
      <c r="H19" s="83">
        <f>+'[3]7ud'!H82</f>
        <v>74.693877551020407</v>
      </c>
      <c r="I19" s="84">
        <f>+'[3]7ud'!I82</f>
        <v>79.220779220779221</v>
      </c>
      <c r="J19" s="84">
        <f>+'[3]7ud'!J82</f>
        <v>86.123778501628664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F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4" width="7.85546875" style="6" customWidth="1"/>
    <col min="5" max="7" width="9.28515625" style="6" customWidth="1"/>
    <col min="8" max="10" width="7.710937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553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2"/>
      <c r="B3" s="294"/>
      <c r="C3" s="295"/>
      <c r="D3" s="37"/>
      <c r="E3" s="29"/>
      <c r="F3" s="29"/>
      <c r="G3" s="29"/>
      <c r="H3" s="305" t="s">
        <v>63</v>
      </c>
      <c r="I3" s="306"/>
      <c r="J3" s="306"/>
      <c r="K3" s="45"/>
      <c r="L3" s="45"/>
      <c r="M3" s="45"/>
    </row>
    <row r="4" spans="1:17" ht="15" customHeight="1" x14ac:dyDescent="0.2">
      <c r="A4" s="119" t="s">
        <v>89</v>
      </c>
      <c r="B4" s="307"/>
      <c r="C4" s="308"/>
      <c r="D4" s="143"/>
      <c r="E4" s="286"/>
      <c r="F4" s="286"/>
      <c r="G4" s="286"/>
      <c r="H4" s="148" t="str">
        <f>+'[3]7ud'!H4</f>
        <v>VIII 25</v>
      </c>
      <c r="I4" s="144" t="str">
        <f>+'[3]7ud'!I4</f>
        <v>VIII 25</v>
      </c>
      <c r="J4" s="144" t="str">
        <f>+'[3]7ud'!J4</f>
        <v>I-VIII 25</v>
      </c>
      <c r="K4" s="45"/>
      <c r="L4" s="45"/>
      <c r="M4" s="45"/>
    </row>
    <row r="5" spans="1:17" ht="15" customHeight="1" x14ac:dyDescent="0.2">
      <c r="A5" s="176" t="s">
        <v>60</v>
      </c>
      <c r="B5" s="166" t="s">
        <v>556</v>
      </c>
      <c r="C5" s="167" t="str">
        <f>+'[3]7ud'!C5</f>
        <v>VII 25</v>
      </c>
      <c r="D5" s="266" t="str">
        <f>+'[3]7ud'!D5</f>
        <v>VIII 25</v>
      </c>
      <c r="E5" s="167" t="str">
        <f>+'[3]7ud'!E5</f>
        <v>I-XII 23</v>
      </c>
      <c r="F5" s="167" t="str">
        <f>+'[3]7ud'!F5</f>
        <v>I-XII 24</v>
      </c>
      <c r="G5" s="167" t="str">
        <f>+'[3]7ud'!G5</f>
        <v>I-VIII 25</v>
      </c>
      <c r="H5" s="174" t="str">
        <f>+'[3]7ud'!H5</f>
        <v>VIII 24</v>
      </c>
      <c r="I5" s="175" t="str">
        <f>+'[3]7ud'!I5</f>
        <v>VII 25</v>
      </c>
      <c r="J5" s="175" t="str">
        <f>+'[3]7ud'!J5</f>
        <v>I-VIII 24</v>
      </c>
      <c r="K5" s="45"/>
      <c r="L5" s="45"/>
      <c r="M5" s="45"/>
    </row>
    <row r="6" spans="1:17" ht="15" customHeight="1" x14ac:dyDescent="0.2">
      <c r="A6" s="21" t="s">
        <v>22</v>
      </c>
      <c r="B6" s="22">
        <f>+[4]Odliv!G4</f>
        <v>4573</v>
      </c>
      <c r="C6" s="23">
        <f>+[4]Odliv!H4</f>
        <v>4163</v>
      </c>
      <c r="D6" s="39">
        <f>+[4]Odliv!I4</f>
        <v>3510</v>
      </c>
      <c r="E6" s="23">
        <v>64490</v>
      </c>
      <c r="F6" s="23">
        <v>63488</v>
      </c>
      <c r="G6" s="23">
        <f>+[4]Odliv!I25</f>
        <v>41628</v>
      </c>
      <c r="H6" s="75">
        <f>+D6/[5]Odliv!I4*100</f>
        <v>94.839232639827074</v>
      </c>
      <c r="I6" s="77">
        <f>+D6/C6*100</f>
        <v>84.314196492913766</v>
      </c>
      <c r="J6" s="77">
        <f>+G6/[5]Odliv!I25*100</f>
        <v>97.168600172731729</v>
      </c>
      <c r="K6" s="45"/>
      <c r="L6" s="45"/>
      <c r="M6" s="45"/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45"/>
      <c r="L7" s="45"/>
      <c r="M7" s="45"/>
    </row>
    <row r="8" spans="1:17" ht="15" customHeight="1" x14ac:dyDescent="0.2">
      <c r="A8" s="71" t="s">
        <v>35</v>
      </c>
      <c r="B8" s="72">
        <f>+[4]Odliv!G6</f>
        <v>2544</v>
      </c>
      <c r="C8" s="17">
        <f>+[4]Odliv!H6</f>
        <v>2430</v>
      </c>
      <c r="D8" s="73">
        <f>+[4]Odliv!I6</f>
        <v>2067</v>
      </c>
      <c r="E8" s="17">
        <v>37390</v>
      </c>
      <c r="F8" s="17">
        <v>36914</v>
      </c>
      <c r="G8" s="17">
        <f>+[4]Odliv!I27</f>
        <v>24210</v>
      </c>
      <c r="H8" s="127">
        <f>+D8/[5]Odliv!I6*100</f>
        <v>95.034482758620683</v>
      </c>
      <c r="I8" s="80">
        <f t="shared" ref="I8:I16" si="0">+D8/C8*100</f>
        <v>85.061728395061735</v>
      </c>
      <c r="J8" s="80">
        <f>+G8/[5]Odliv!I27*100</f>
        <v>97.08465332638248</v>
      </c>
      <c r="K8" s="3"/>
      <c r="L8" s="3"/>
      <c r="M8" s="3"/>
    </row>
    <row r="9" spans="1:17" ht="15" customHeight="1" x14ac:dyDescent="0.2">
      <c r="A9" s="44" t="s">
        <v>41</v>
      </c>
      <c r="B9" s="12">
        <f>+[4]Odliv!G7</f>
        <v>277</v>
      </c>
      <c r="C9" s="13">
        <f>+[4]Odliv!H7</f>
        <v>225</v>
      </c>
      <c r="D9" s="41">
        <f>+[4]Odliv!I7</f>
        <v>191</v>
      </c>
      <c r="E9" s="13">
        <v>3648</v>
      </c>
      <c r="F9" s="13">
        <v>3737</v>
      </c>
      <c r="G9" s="13">
        <f>+[4]Odliv!I28</f>
        <v>2326</v>
      </c>
      <c r="H9" s="81">
        <f>+D9/[5]Odliv!I7*100</f>
        <v>88.018433179723502</v>
      </c>
      <c r="I9" s="82">
        <f t="shared" si="0"/>
        <v>84.888888888888886</v>
      </c>
      <c r="J9" s="82">
        <f>+G9/[5]Odliv!I28*100</f>
        <v>94.822666123114558</v>
      </c>
      <c r="K9" s="3"/>
      <c r="L9" s="3"/>
      <c r="M9" s="3"/>
      <c r="P9" s="7"/>
      <c r="Q9" s="8"/>
    </row>
    <row r="10" spans="1:17" ht="15" customHeight="1" x14ac:dyDescent="0.2">
      <c r="A10" s="44" t="s">
        <v>38</v>
      </c>
      <c r="B10" s="12">
        <f>+[4]Odliv!G8</f>
        <v>135</v>
      </c>
      <c r="C10" s="13">
        <f>+[4]Odliv!H8</f>
        <v>114</v>
      </c>
      <c r="D10" s="41">
        <f>+[4]Odliv!I8</f>
        <v>88</v>
      </c>
      <c r="E10" s="13">
        <v>2451</v>
      </c>
      <c r="F10" s="13">
        <v>2296</v>
      </c>
      <c r="G10" s="13">
        <f>+[4]Odliv!I29</f>
        <v>1361</v>
      </c>
      <c r="H10" s="81">
        <f>+D10/[5]Odliv!I8*100</f>
        <v>70.967741935483872</v>
      </c>
      <c r="I10" s="82">
        <f t="shared" si="0"/>
        <v>77.192982456140342</v>
      </c>
      <c r="J10" s="82">
        <f>+G10/[5]Odliv!I29*100</f>
        <v>86.798469387755105</v>
      </c>
      <c r="K10" s="3"/>
      <c r="L10" s="3"/>
      <c r="M10" s="3"/>
      <c r="P10" s="7"/>
      <c r="Q10" s="8"/>
    </row>
    <row r="11" spans="1:17" ht="15" customHeight="1" x14ac:dyDescent="0.2">
      <c r="A11" s="44" t="s">
        <v>37</v>
      </c>
      <c r="B11" s="12">
        <f>+[4]Odliv!G9</f>
        <v>824</v>
      </c>
      <c r="C11" s="13">
        <f>+[4]Odliv!H9</f>
        <v>865</v>
      </c>
      <c r="D11" s="41">
        <f>+[4]Odliv!I9</f>
        <v>699</v>
      </c>
      <c r="E11" s="13">
        <v>12267</v>
      </c>
      <c r="F11" s="13">
        <v>11766</v>
      </c>
      <c r="G11" s="13">
        <f>+[4]Odliv!I30</f>
        <v>8082</v>
      </c>
      <c r="H11" s="81">
        <f>+D11/[5]Odliv!I9*100</f>
        <v>93.2</v>
      </c>
      <c r="I11" s="82">
        <f t="shared" si="0"/>
        <v>80.809248554913296</v>
      </c>
      <c r="J11" s="82">
        <f>+G11/[5]Odliv!I30*100</f>
        <v>101.48166750376694</v>
      </c>
      <c r="K11" s="4"/>
      <c r="L11" s="4"/>
      <c r="M11" s="4"/>
      <c r="P11" s="7"/>
      <c r="Q11" s="8"/>
    </row>
    <row r="12" spans="1:17" ht="15" customHeight="1" x14ac:dyDescent="0.2">
      <c r="A12" s="44" t="s">
        <v>36</v>
      </c>
      <c r="B12" s="12">
        <f>+[4]Odliv!G10</f>
        <v>358</v>
      </c>
      <c r="C12" s="13">
        <f>+[4]Odliv!H10</f>
        <v>315</v>
      </c>
      <c r="D12" s="41">
        <f>+[4]Odliv!I10</f>
        <v>283</v>
      </c>
      <c r="E12" s="13">
        <v>4989</v>
      </c>
      <c r="F12" s="13">
        <v>5023</v>
      </c>
      <c r="G12" s="13">
        <f>+[4]Odliv!I31</f>
        <v>3443</v>
      </c>
      <c r="H12" s="81">
        <f>+D12/[5]Odliv!I10*100</f>
        <v>94.966442953020135</v>
      </c>
      <c r="I12" s="82">
        <f t="shared" si="0"/>
        <v>89.841269841269849</v>
      </c>
      <c r="J12" s="82">
        <f>+G12/[5]Odliv!I31*100</f>
        <v>97.701475595913735</v>
      </c>
      <c r="K12" s="4"/>
      <c r="L12" s="4"/>
      <c r="M12" s="4"/>
      <c r="P12" s="7"/>
      <c r="Q12" s="8"/>
    </row>
    <row r="13" spans="1:17" ht="15" customHeight="1" x14ac:dyDescent="0.2">
      <c r="A13" s="44" t="s">
        <v>469</v>
      </c>
      <c r="B13" s="12">
        <f>+[4]Odliv!G11</f>
        <v>151</v>
      </c>
      <c r="C13" s="13">
        <f>+[4]Odliv!H11</f>
        <v>119</v>
      </c>
      <c r="D13" s="41">
        <f>+[4]Odliv!I11</f>
        <v>115</v>
      </c>
      <c r="E13" s="13">
        <v>2122</v>
      </c>
      <c r="F13" s="13">
        <v>2037</v>
      </c>
      <c r="G13" s="13">
        <f>+[4]Odliv!I32</f>
        <v>1388</v>
      </c>
      <c r="H13" s="81">
        <f>+D13/[5]Odliv!I11*100</f>
        <v>102.67857142857142</v>
      </c>
      <c r="I13" s="82">
        <f t="shared" si="0"/>
        <v>96.638655462184872</v>
      </c>
      <c r="J13" s="82">
        <f>+G13/[5]Odliv!I32*100</f>
        <v>104.67571644042233</v>
      </c>
      <c r="K13" s="4"/>
      <c r="L13" s="4"/>
      <c r="M13" s="4"/>
      <c r="P13" s="7"/>
      <c r="Q13" s="8"/>
    </row>
    <row r="14" spans="1:17" ht="15" customHeight="1" x14ac:dyDescent="0.2">
      <c r="A14" s="44" t="s">
        <v>470</v>
      </c>
      <c r="B14" s="12">
        <f>+[4]Odliv!G12</f>
        <v>102</v>
      </c>
      <c r="C14" s="13">
        <f>+[4]Odliv!H12</f>
        <v>84</v>
      </c>
      <c r="D14" s="41">
        <f>+[4]Odliv!I12</f>
        <v>71</v>
      </c>
      <c r="E14" s="13">
        <v>1362</v>
      </c>
      <c r="F14" s="13">
        <v>1325</v>
      </c>
      <c r="G14" s="13">
        <f>+[4]Odliv!I33</f>
        <v>839</v>
      </c>
      <c r="H14" s="81">
        <f>+D14/[5]Odliv!I12*100</f>
        <v>110.9375</v>
      </c>
      <c r="I14" s="82">
        <f t="shared" si="0"/>
        <v>84.523809523809518</v>
      </c>
      <c r="J14" s="82">
        <f>+G14/[5]Odliv!I33*100</f>
        <v>94.481981981981974</v>
      </c>
      <c r="K14" s="4"/>
      <c r="L14" s="4"/>
      <c r="M14" s="4"/>
      <c r="P14" s="7"/>
      <c r="Q14" s="8"/>
    </row>
    <row r="15" spans="1:17" ht="15" customHeight="1" x14ac:dyDescent="0.2">
      <c r="A15" s="44" t="s">
        <v>39</v>
      </c>
      <c r="B15" s="12">
        <f>+[4]Odliv!G13</f>
        <v>605</v>
      </c>
      <c r="C15" s="13">
        <f>+[4]Odliv!H13</f>
        <v>589</v>
      </c>
      <c r="D15" s="41">
        <f>+[4]Odliv!I13</f>
        <v>520</v>
      </c>
      <c r="E15" s="13">
        <v>8868</v>
      </c>
      <c r="F15" s="13">
        <v>8947</v>
      </c>
      <c r="G15" s="13">
        <f>+[4]Odliv!I34</f>
        <v>5727</v>
      </c>
      <c r="H15" s="81">
        <f>+D15/[5]Odliv!I13*100</f>
        <v>98.298676748582224</v>
      </c>
      <c r="I15" s="82">
        <f t="shared" si="0"/>
        <v>88.285229202037357</v>
      </c>
      <c r="J15" s="82">
        <f>+G15/[5]Odliv!I34*100</f>
        <v>95.291181364392671</v>
      </c>
      <c r="K15" s="4"/>
      <c r="L15" s="4"/>
      <c r="M15" s="4"/>
      <c r="P15" s="7"/>
      <c r="Q15" s="8"/>
    </row>
    <row r="16" spans="1:17" ht="15" customHeight="1" x14ac:dyDescent="0.2">
      <c r="A16" s="44" t="s">
        <v>40</v>
      </c>
      <c r="B16" s="12">
        <f>+[4]Odliv!G14</f>
        <v>92</v>
      </c>
      <c r="C16" s="13">
        <f>+[4]Odliv!H14</f>
        <v>119</v>
      </c>
      <c r="D16" s="41">
        <f>+[4]Odliv!I14</f>
        <v>100</v>
      </c>
      <c r="E16" s="13">
        <v>1683</v>
      </c>
      <c r="F16" s="13">
        <v>1783</v>
      </c>
      <c r="G16" s="13">
        <f>+[4]Odliv!I35</f>
        <v>1044</v>
      </c>
      <c r="H16" s="81">
        <f>+D16/[5]Odliv!I14*100</f>
        <v>123.45679012345678</v>
      </c>
      <c r="I16" s="82">
        <f t="shared" si="0"/>
        <v>84.033613445378151</v>
      </c>
      <c r="J16" s="82">
        <f>+G16/[5]Odliv!I35*100</f>
        <v>86.710963455149511</v>
      </c>
      <c r="K16" s="4"/>
      <c r="L16" s="4"/>
      <c r="M16" s="4"/>
      <c r="P16" s="7"/>
      <c r="Q16" s="8"/>
    </row>
    <row r="17" spans="1:17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82"/>
      <c r="K17" s="4"/>
      <c r="L17" s="4"/>
      <c r="M17" s="4"/>
      <c r="P17" s="7"/>
      <c r="Q17" s="8"/>
    </row>
    <row r="18" spans="1:17" ht="15" customHeight="1" x14ac:dyDescent="0.2">
      <c r="A18" s="71" t="s">
        <v>42</v>
      </c>
      <c r="B18" s="72">
        <f>+[4]Odliv!G16</f>
        <v>1812</v>
      </c>
      <c r="C18" s="17">
        <f>+[4]Odliv!H16</f>
        <v>1526</v>
      </c>
      <c r="D18" s="73">
        <f>+[4]Odliv!I16</f>
        <v>1285</v>
      </c>
      <c r="E18" s="17">
        <v>25013</v>
      </c>
      <c r="F18" s="17">
        <v>23896</v>
      </c>
      <c r="G18" s="17">
        <f>+[4]Odliv!I37</f>
        <v>15372</v>
      </c>
      <c r="H18" s="127">
        <f>+D18/[5]Odliv!I16*100</f>
        <v>92.114695340501797</v>
      </c>
      <c r="I18" s="80">
        <f>+D18/C18*100</f>
        <v>84.207077326343381</v>
      </c>
      <c r="J18" s="80">
        <f>+G18/[5]Odliv!I37*100</f>
        <v>96.764446682613624</v>
      </c>
      <c r="K18" s="4"/>
      <c r="L18" s="4"/>
      <c r="M18" s="4"/>
      <c r="P18" s="7"/>
      <c r="Q18" s="8"/>
    </row>
    <row r="19" spans="1:17" ht="15" customHeight="1" x14ac:dyDescent="0.2">
      <c r="A19" s="44" t="s">
        <v>44</v>
      </c>
      <c r="B19" s="12">
        <f>+[4]Odliv!G17</f>
        <v>404</v>
      </c>
      <c r="C19" s="13">
        <f>+[4]Odliv!H17</f>
        <v>318</v>
      </c>
      <c r="D19" s="41">
        <f>+[4]Odliv!I17</f>
        <v>242</v>
      </c>
      <c r="E19" s="13">
        <v>5066</v>
      </c>
      <c r="F19" s="13">
        <v>4932</v>
      </c>
      <c r="G19" s="13">
        <f>+[4]Odliv!I38</f>
        <v>3268</v>
      </c>
      <c r="H19" s="81">
        <f>+D19/[5]Odliv!I17*100</f>
        <v>88.321167883211686</v>
      </c>
      <c r="I19" s="82">
        <f>+D19/C19*100</f>
        <v>76.100628930817621</v>
      </c>
      <c r="J19" s="82">
        <f>+G19/[5]Odliv!I38*100</f>
        <v>101.30192188468692</v>
      </c>
      <c r="K19" s="4"/>
      <c r="L19" s="4"/>
      <c r="M19" s="4"/>
      <c r="P19" s="7"/>
      <c r="Q19" s="8"/>
    </row>
    <row r="20" spans="1:17" ht="15" customHeight="1" x14ac:dyDescent="0.2">
      <c r="A20" s="44" t="s">
        <v>45</v>
      </c>
      <c r="B20" s="12">
        <f>+[4]Odliv!G18</f>
        <v>177</v>
      </c>
      <c r="C20" s="13">
        <f>+[4]Odliv!H18</f>
        <v>164</v>
      </c>
      <c r="D20" s="41">
        <f>+[4]Odliv!I18</f>
        <v>118</v>
      </c>
      <c r="E20" s="13">
        <v>2658</v>
      </c>
      <c r="F20" s="13">
        <v>2478</v>
      </c>
      <c r="G20" s="13">
        <f>+[4]Odliv!I39</f>
        <v>1628</v>
      </c>
      <c r="H20" s="81">
        <f>+D20/[5]Odliv!I18*100</f>
        <v>86.131386861313857</v>
      </c>
      <c r="I20" s="82">
        <f>+D20/C20*100</f>
        <v>71.951219512195124</v>
      </c>
      <c r="J20" s="82">
        <f>+G20/[5]Odliv!I39*100</f>
        <v>100.74257425742574</v>
      </c>
      <c r="K20" s="4"/>
      <c r="L20" s="4"/>
      <c r="M20" s="4"/>
      <c r="P20" s="7"/>
      <c r="Q20" s="8"/>
    </row>
    <row r="21" spans="1:17" ht="15" customHeight="1" x14ac:dyDescent="0.2">
      <c r="A21" s="44" t="s">
        <v>46</v>
      </c>
      <c r="B21" s="12">
        <f>+[4]Odliv!G19</f>
        <v>295</v>
      </c>
      <c r="C21" s="13">
        <f>+[4]Odliv!H19</f>
        <v>241</v>
      </c>
      <c r="D21" s="41">
        <f>+[4]Odliv!I19</f>
        <v>176</v>
      </c>
      <c r="E21" s="13">
        <v>3702</v>
      </c>
      <c r="F21" s="13">
        <v>3501</v>
      </c>
      <c r="G21" s="13">
        <f>+[4]Odliv!I40</f>
        <v>2487</v>
      </c>
      <c r="H21" s="81">
        <f>+D21/[5]Odliv!I19*100</f>
        <v>107.31707317073172</v>
      </c>
      <c r="I21" s="82">
        <f>+D21/C21*100</f>
        <v>73.029045643153523</v>
      </c>
      <c r="J21" s="82">
        <f>+G21/[5]Odliv!I40*100</f>
        <v>102.13552361396303</v>
      </c>
      <c r="K21" s="5"/>
      <c r="L21" s="5"/>
      <c r="M21" s="5"/>
      <c r="P21" s="7"/>
      <c r="Q21" s="8"/>
    </row>
    <row r="22" spans="1:17" ht="15" customHeight="1" x14ac:dyDescent="0.2">
      <c r="A22" s="44" t="s">
        <v>43</v>
      </c>
      <c r="B22" s="12">
        <f>+[4]Odliv!G20</f>
        <v>936</v>
      </c>
      <c r="C22" s="13">
        <f>+[4]Odliv!H20</f>
        <v>803</v>
      </c>
      <c r="D22" s="41">
        <f>+[4]Odliv!I20</f>
        <v>749</v>
      </c>
      <c r="E22" s="13">
        <v>13587</v>
      </c>
      <c r="F22" s="13">
        <v>12985</v>
      </c>
      <c r="G22" s="13">
        <f>+[4]Odliv!I41</f>
        <v>7989</v>
      </c>
      <c r="H22" s="81">
        <f>+D22/[5]Odliv!I20*100</f>
        <v>91.341463414634148</v>
      </c>
      <c r="I22" s="82">
        <f>+D22/C22*100</f>
        <v>93.27521793275217</v>
      </c>
      <c r="J22" s="82">
        <f>+G22/[5]Odliv!I41*100</f>
        <v>92.798234405854345</v>
      </c>
      <c r="K22" s="5"/>
      <c r="L22" s="5"/>
      <c r="M22" s="5"/>
      <c r="P22" s="7"/>
      <c r="Q22" s="8"/>
    </row>
    <row r="23" spans="1:17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82"/>
      <c r="K23" s="5"/>
      <c r="L23" s="5"/>
      <c r="M23" s="5"/>
      <c r="P23" s="7"/>
      <c r="Q23" s="8"/>
    </row>
    <row r="24" spans="1:17" ht="15" customHeight="1" x14ac:dyDescent="0.2">
      <c r="A24" s="25" t="s">
        <v>65</v>
      </c>
      <c r="B24" s="26">
        <f>+[4]Odliv!G22</f>
        <v>217</v>
      </c>
      <c r="C24" s="27">
        <f>+[4]Odliv!H22</f>
        <v>207</v>
      </c>
      <c r="D24" s="42">
        <f>+[4]Odliv!I22</f>
        <v>158</v>
      </c>
      <c r="E24" s="27">
        <v>2087</v>
      </c>
      <c r="F24" s="27">
        <v>2678</v>
      </c>
      <c r="G24" s="27">
        <f>+[4]Odliv!I43</f>
        <v>2046</v>
      </c>
      <c r="H24" s="83">
        <f>+D24/[5]Odliv!I22*100</f>
        <v>120.61068702290076</v>
      </c>
      <c r="I24" s="84">
        <f>+D24/C24*100</f>
        <v>76.328502415458928</v>
      </c>
      <c r="J24" s="84">
        <f>+G24/[5]Odliv!I43*100</f>
        <v>101.38751238850348</v>
      </c>
      <c r="K24" s="5"/>
      <c r="L24" s="5"/>
      <c r="M24" s="5"/>
      <c r="P24" s="7"/>
      <c r="Q24" s="8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 spans="1:17" ht="15" customHeight="1" x14ac:dyDescent="0.2">
      <c r="A26" s="69" t="s">
        <v>147</v>
      </c>
    </row>
  </sheetData>
  <mergeCells count="2">
    <mergeCell ref="B4:C4"/>
    <mergeCell ref="H3:J3"/>
  </mergeCells>
  <hyperlinks>
    <hyperlink ref="A26" location="Kazalo!A1" display="nazaj na kazalo" xr:uid="{00000000-0004-0000-1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16" width="7.57031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0"/>
      <c r="B3" s="315" t="s">
        <v>68</v>
      </c>
      <c r="C3" s="316"/>
      <c r="D3" s="317"/>
      <c r="E3" s="315" t="s">
        <v>53</v>
      </c>
      <c r="F3" s="316"/>
      <c r="G3" s="317"/>
      <c r="H3" s="315" t="s">
        <v>55</v>
      </c>
      <c r="I3" s="316"/>
      <c r="J3" s="317"/>
      <c r="K3" s="312" t="s">
        <v>57</v>
      </c>
      <c r="L3" s="309"/>
      <c r="M3" s="313"/>
      <c r="N3" s="312" t="s">
        <v>71</v>
      </c>
      <c r="O3" s="309"/>
      <c r="P3" s="309"/>
      <c r="Q3" s="45"/>
    </row>
    <row r="4" spans="1:21" ht="15" customHeight="1" x14ac:dyDescent="0.2">
      <c r="A4" s="242"/>
      <c r="B4" s="310" t="s">
        <v>59</v>
      </c>
      <c r="C4" s="311"/>
      <c r="D4" s="314"/>
      <c r="E4" s="310" t="s">
        <v>54</v>
      </c>
      <c r="F4" s="311"/>
      <c r="G4" s="314"/>
      <c r="H4" s="310" t="s">
        <v>56</v>
      </c>
      <c r="I4" s="311"/>
      <c r="J4" s="314"/>
      <c r="K4" s="310" t="s">
        <v>58</v>
      </c>
      <c r="L4" s="311"/>
      <c r="M4" s="314"/>
      <c r="N4" s="310" t="s">
        <v>70</v>
      </c>
      <c r="O4" s="311"/>
      <c r="P4" s="311"/>
      <c r="Q4" s="45"/>
    </row>
    <row r="5" spans="1:21" ht="15" customHeight="1" x14ac:dyDescent="0.2">
      <c r="A5" s="242" t="s">
        <v>67</v>
      </c>
      <c r="B5" s="296"/>
      <c r="C5" s="297"/>
      <c r="D5" s="142" t="str">
        <f>[3]Obdobja!B13</f>
        <v>I-VIII 25</v>
      </c>
      <c r="E5" s="296"/>
      <c r="F5" s="297"/>
      <c r="G5" s="142" t="str">
        <f>[3]Obdobja!B13</f>
        <v>I-VIII 25</v>
      </c>
      <c r="H5" s="296"/>
      <c r="I5" s="297"/>
      <c r="J5" s="142" t="str">
        <f>[3]Obdobja!B13</f>
        <v>I-VIII 25</v>
      </c>
      <c r="K5" s="296"/>
      <c r="L5" s="297"/>
      <c r="M5" s="142" t="str">
        <f>[3]Obdobja!B13</f>
        <v>I-VIII 25</v>
      </c>
      <c r="N5" s="296"/>
      <c r="O5" s="297"/>
      <c r="P5" s="142" t="str">
        <f>[3]Obdobja!B13</f>
        <v>I-VIII 25</v>
      </c>
      <c r="Q5" s="48"/>
    </row>
    <row r="6" spans="1:21" ht="15" customHeight="1" x14ac:dyDescent="0.2">
      <c r="A6" s="243" t="s">
        <v>61</v>
      </c>
      <c r="B6" s="166" t="str">
        <f>[3]Obdobja!B11</f>
        <v>VIII 25</v>
      </c>
      <c r="C6" s="167" t="str">
        <f>[3]Obdobja!B13</f>
        <v>I-VIII 25</v>
      </c>
      <c r="D6" s="167" t="str">
        <f>[3]Obdobja!C13</f>
        <v>I-VIII 24</v>
      </c>
      <c r="E6" s="166" t="str">
        <f>[3]Obdobja!B11</f>
        <v>VIII 25</v>
      </c>
      <c r="F6" s="167" t="str">
        <f>[3]Obdobja!B13</f>
        <v>I-VIII 25</v>
      </c>
      <c r="G6" s="167" t="str">
        <f>[3]Obdobja!C13</f>
        <v>I-VIII 24</v>
      </c>
      <c r="H6" s="166" t="str">
        <f>[3]Obdobja!B11</f>
        <v>VIII 25</v>
      </c>
      <c r="I6" s="167" t="str">
        <f>[3]Obdobja!B13</f>
        <v>I-VIII 25</v>
      </c>
      <c r="J6" s="167" t="str">
        <f>[3]Obdobja!C13</f>
        <v>I-VIII 24</v>
      </c>
      <c r="K6" s="166" t="str">
        <f>[3]Obdobja!B11</f>
        <v>VIII 25</v>
      </c>
      <c r="L6" s="167" t="str">
        <f>[3]Obdobja!B13</f>
        <v>I-VIII 25</v>
      </c>
      <c r="M6" s="167" t="str">
        <f>[3]Obdobja!C13</f>
        <v>I-VIII 24</v>
      </c>
      <c r="N6" s="166" t="str">
        <f>[3]Obdobja!B11</f>
        <v>VIII 25</v>
      </c>
      <c r="O6" s="167" t="str">
        <f>[3]Obdobja!B13</f>
        <v>I-VIII 25</v>
      </c>
      <c r="P6" s="167" t="str">
        <f>[3]Obdobja!C13</f>
        <v>I-VIII 24</v>
      </c>
      <c r="Q6" s="45"/>
    </row>
    <row r="7" spans="1:21" ht="15" customHeight="1" x14ac:dyDescent="0.2">
      <c r="A7" s="21" t="s">
        <v>22</v>
      </c>
      <c r="B7" s="22">
        <f>+'[3]8ud'!B7</f>
        <v>3510</v>
      </c>
      <c r="C7" s="23">
        <f>+'[3]8ud'!C7</f>
        <v>41628</v>
      </c>
      <c r="D7" s="104">
        <f>+'[3]8ud'!D7</f>
        <v>97.168600172731729</v>
      </c>
      <c r="E7" s="22">
        <f>+'[3]8ud'!E7</f>
        <v>2055</v>
      </c>
      <c r="F7" s="23">
        <f>+'[3]8ud'!F7</f>
        <v>27722</v>
      </c>
      <c r="G7" s="104">
        <f>+'[3]8ud'!G7</f>
        <v>99.978361223312177</v>
      </c>
      <c r="H7" s="22">
        <f>+'[3]8ud'!H7</f>
        <v>405</v>
      </c>
      <c r="I7" s="23">
        <f>+'[3]8ud'!I7</f>
        <v>3769</v>
      </c>
      <c r="J7" s="104">
        <f>+'[3]8ud'!J7</f>
        <v>90.950772200772207</v>
      </c>
      <c r="K7" s="22">
        <f>+'[3]8ud'!K7</f>
        <v>274</v>
      </c>
      <c r="L7" s="23">
        <f>+'[3]8ud'!L7</f>
        <v>2016</v>
      </c>
      <c r="M7" s="76">
        <f>+'[3]8ud'!M7</f>
        <v>92.903225806451616</v>
      </c>
      <c r="N7" s="22">
        <f>+'[3]8ud'!N7</f>
        <v>776</v>
      </c>
      <c r="O7" s="23">
        <f>+'[3]8ud'!O7</f>
        <v>8121</v>
      </c>
      <c r="P7" s="76">
        <f>+'[3]8ud'!P7</f>
        <v>92.294578929423793</v>
      </c>
      <c r="Q7" s="45"/>
    </row>
    <row r="8" spans="1:21" ht="12.75" customHeight="1" x14ac:dyDescent="0.2">
      <c r="A8" s="11"/>
      <c r="B8" s="15"/>
      <c r="C8" s="16"/>
      <c r="D8" s="105"/>
      <c r="E8" s="15"/>
      <c r="F8" s="16"/>
      <c r="G8" s="105"/>
      <c r="H8" s="15"/>
      <c r="I8" s="16"/>
      <c r="J8" s="105"/>
      <c r="K8" s="15"/>
      <c r="L8" s="16"/>
      <c r="M8" s="79"/>
      <c r="N8" s="15"/>
      <c r="O8" s="16"/>
      <c r="P8" s="79"/>
      <c r="Q8" s="45"/>
    </row>
    <row r="9" spans="1:21" ht="15" customHeight="1" x14ac:dyDescent="0.2">
      <c r="A9" s="18" t="s">
        <v>23</v>
      </c>
      <c r="B9" s="12">
        <f>+'[3]8ud'!B9</f>
        <v>421</v>
      </c>
      <c r="C9" s="13">
        <f>+'[3]8ud'!C9</f>
        <v>4521</v>
      </c>
      <c r="D9" s="106">
        <f>+'[3]8ud'!D9</f>
        <v>97.372388541891013</v>
      </c>
      <c r="E9" s="12">
        <f>+'[3]8ud'!E9</f>
        <v>245</v>
      </c>
      <c r="F9" s="13">
        <f>+'[3]8ud'!F9</f>
        <v>2925</v>
      </c>
      <c r="G9" s="106">
        <f>+'[3]8ud'!G9</f>
        <v>100.20554984583761</v>
      </c>
      <c r="H9" s="12">
        <f>+'[3]8ud'!H9</f>
        <v>42</v>
      </c>
      <c r="I9" s="13">
        <f>+'[3]8ud'!I9</f>
        <v>435</v>
      </c>
      <c r="J9" s="106">
        <f>+'[3]8ud'!J9</f>
        <v>93.548387096774192</v>
      </c>
      <c r="K9" s="12">
        <f>+'[3]8ud'!K9</f>
        <v>28</v>
      </c>
      <c r="L9" s="13">
        <f>+'[3]8ud'!L9</f>
        <v>194</v>
      </c>
      <c r="M9" s="82">
        <f>+'[3]8ud'!M9</f>
        <v>110.22727272727273</v>
      </c>
      <c r="N9" s="12">
        <f>+'[3]8ud'!N9</f>
        <v>106</v>
      </c>
      <c r="O9" s="13">
        <f>+'[3]8ud'!O9</f>
        <v>967</v>
      </c>
      <c r="P9" s="82">
        <f>+'[3]8ud'!P9</f>
        <v>89.289012003693443</v>
      </c>
      <c r="Q9" s="3"/>
    </row>
    <row r="10" spans="1:21" ht="15" customHeight="1" x14ac:dyDescent="0.2">
      <c r="A10" s="18" t="s">
        <v>24</v>
      </c>
      <c r="B10" s="12">
        <f>+'[3]8ud'!B17</f>
        <v>226</v>
      </c>
      <c r="C10" s="13">
        <f>+'[3]8ud'!C17</f>
        <v>3302</v>
      </c>
      <c r="D10" s="106">
        <f>+'[3]8ud'!D17</f>
        <v>103.31664580725908</v>
      </c>
      <c r="E10" s="12">
        <f>+'[3]8ud'!E17</f>
        <v>137</v>
      </c>
      <c r="F10" s="13">
        <f>+'[3]8ud'!F17</f>
        <v>2182</v>
      </c>
      <c r="G10" s="106">
        <f>+'[3]8ud'!G17</f>
        <v>100.4141739530603</v>
      </c>
      <c r="H10" s="12">
        <f>+'[3]8ud'!H17</f>
        <v>21</v>
      </c>
      <c r="I10" s="13">
        <f>+'[3]8ud'!I17</f>
        <v>248</v>
      </c>
      <c r="J10" s="106">
        <f>+'[3]8ud'!J17</f>
        <v>107.82608695652173</v>
      </c>
      <c r="K10" s="12">
        <f>+'[3]8ud'!K17</f>
        <v>17</v>
      </c>
      <c r="L10" s="13">
        <f>+'[3]8ud'!L17</f>
        <v>157</v>
      </c>
      <c r="M10" s="82">
        <f>+'[3]8ud'!M17</f>
        <v>128.68852459016392</v>
      </c>
      <c r="N10" s="12">
        <f>+'[3]8ud'!N17</f>
        <v>51</v>
      </c>
      <c r="O10" s="13">
        <f>+'[3]8ud'!O17</f>
        <v>715</v>
      </c>
      <c r="P10" s="82">
        <f>+'[3]8ud'!P17</f>
        <v>106.55737704918033</v>
      </c>
      <c r="Q10" s="3"/>
      <c r="T10" s="7"/>
      <c r="U10" s="8"/>
    </row>
    <row r="11" spans="1:21" ht="15" customHeight="1" x14ac:dyDescent="0.2">
      <c r="A11" s="18" t="s">
        <v>25</v>
      </c>
      <c r="B11" s="12">
        <f>+'[3]8ud'!B25</f>
        <v>250</v>
      </c>
      <c r="C11" s="13">
        <f>+'[3]8ud'!C25</f>
        <v>3429</v>
      </c>
      <c r="D11" s="106">
        <f>+'[3]8ud'!D25</f>
        <v>101.35973987584983</v>
      </c>
      <c r="E11" s="12">
        <f>+'[3]8ud'!E25</f>
        <v>138</v>
      </c>
      <c r="F11" s="13">
        <f>+'[3]8ud'!F25</f>
        <v>2395</v>
      </c>
      <c r="G11" s="106">
        <f>+'[3]8ud'!G25</f>
        <v>104.1304347826087</v>
      </c>
      <c r="H11" s="12">
        <f>+'[3]8ud'!H25</f>
        <v>28</v>
      </c>
      <c r="I11" s="13">
        <f>+'[3]8ud'!I25</f>
        <v>307</v>
      </c>
      <c r="J11" s="106">
        <f>+'[3]8ud'!J25</f>
        <v>99.675324675324674</v>
      </c>
      <c r="K11" s="12">
        <f>+'[3]8ud'!K25</f>
        <v>26</v>
      </c>
      <c r="L11" s="13">
        <f>+'[3]8ud'!L25</f>
        <v>174</v>
      </c>
      <c r="M11" s="82">
        <f>+'[3]8ud'!M25</f>
        <v>106.74846625766872</v>
      </c>
      <c r="N11" s="12">
        <f>+'[3]8ud'!N25</f>
        <v>58</v>
      </c>
      <c r="O11" s="13">
        <f>+'[3]8ud'!O25</f>
        <v>553</v>
      </c>
      <c r="P11" s="82">
        <f>+'[3]8ud'!P25</f>
        <v>90.359477124183002</v>
      </c>
      <c r="Q11" s="3"/>
      <c r="T11" s="7"/>
      <c r="U11" s="8"/>
    </row>
    <row r="12" spans="1:21" ht="15" customHeight="1" x14ac:dyDescent="0.2">
      <c r="A12" s="18" t="s">
        <v>26</v>
      </c>
      <c r="B12" s="12">
        <f>+'[3]8ud'!B32</f>
        <v>940</v>
      </c>
      <c r="C12" s="13">
        <f>+'[3]8ud'!C32</f>
        <v>9806</v>
      </c>
      <c r="D12" s="106">
        <f>+'[3]8ud'!D32</f>
        <v>93.390476190476193</v>
      </c>
      <c r="E12" s="12">
        <f>+'[3]8ud'!E32</f>
        <v>578</v>
      </c>
      <c r="F12" s="13">
        <f>+'[3]8ud'!F32</f>
        <v>6634</v>
      </c>
      <c r="G12" s="106">
        <f>+'[3]8ud'!G32</f>
        <v>96.903301197779726</v>
      </c>
      <c r="H12" s="12">
        <f>+'[3]8ud'!H32</f>
        <v>134</v>
      </c>
      <c r="I12" s="13">
        <f>+'[3]8ud'!I32</f>
        <v>986</v>
      </c>
      <c r="J12" s="106">
        <f>+'[3]8ud'!J32</f>
        <v>99.295065458207461</v>
      </c>
      <c r="K12" s="12">
        <f>+'[3]8ud'!K32</f>
        <v>46</v>
      </c>
      <c r="L12" s="13">
        <f>+'[3]8ud'!L32</f>
        <v>449</v>
      </c>
      <c r="M12" s="82">
        <f>+'[3]8ud'!M32</f>
        <v>77.951388888888886</v>
      </c>
      <c r="N12" s="12">
        <f>+'[3]8ud'!N32</f>
        <v>182</v>
      </c>
      <c r="O12" s="13">
        <f>+'[3]8ud'!O32</f>
        <v>1737</v>
      </c>
      <c r="P12" s="82">
        <f>+'[3]8ud'!P32</f>
        <v>83.309352517985616</v>
      </c>
      <c r="Q12" s="4"/>
      <c r="T12" s="7"/>
      <c r="U12" s="8"/>
    </row>
    <row r="13" spans="1:21" ht="15" customHeight="1" x14ac:dyDescent="0.2">
      <c r="A13" s="18" t="s">
        <v>27</v>
      </c>
      <c r="B13" s="12">
        <f>+'[3]8ud'!B43</f>
        <v>550</v>
      </c>
      <c r="C13" s="13">
        <f>+'[3]8ud'!C43</f>
        <v>6520</v>
      </c>
      <c r="D13" s="106">
        <f>+'[3]8ud'!D43</f>
        <v>98.952800121414469</v>
      </c>
      <c r="E13" s="12">
        <f>+'[3]8ud'!E43</f>
        <v>317</v>
      </c>
      <c r="F13" s="13">
        <f>+'[3]8ud'!F43</f>
        <v>4422</v>
      </c>
      <c r="G13" s="106">
        <f>+'[3]8ud'!G43</f>
        <v>103.05290142158006</v>
      </c>
      <c r="H13" s="12">
        <f>+'[3]8ud'!H43</f>
        <v>41</v>
      </c>
      <c r="I13" s="13">
        <f>+'[3]8ud'!I43</f>
        <v>438</v>
      </c>
      <c r="J13" s="106">
        <f>+'[3]8ud'!J43</f>
        <v>84.393063583815035</v>
      </c>
      <c r="K13" s="12">
        <f>+'[3]8ud'!K43</f>
        <v>44</v>
      </c>
      <c r="L13" s="13">
        <f>+'[3]8ud'!L43</f>
        <v>340</v>
      </c>
      <c r="M13" s="82">
        <f>+'[3]8ud'!M43</f>
        <v>80.188679245283026</v>
      </c>
      <c r="N13" s="12">
        <f>+'[3]8ud'!N43</f>
        <v>148</v>
      </c>
      <c r="O13" s="13">
        <f>+'[3]8ud'!O43</f>
        <v>1320</v>
      </c>
      <c r="P13" s="82">
        <f>+'[3]8ud'!P43</f>
        <v>97.416974169741692</v>
      </c>
      <c r="Q13" s="4"/>
      <c r="T13" s="7"/>
      <c r="U13" s="8"/>
    </row>
    <row r="14" spans="1:21" ht="15" customHeight="1" x14ac:dyDescent="0.2">
      <c r="A14" s="18" t="s">
        <v>28</v>
      </c>
      <c r="B14" s="12">
        <f>+'[3]8ud'!B50</f>
        <v>286</v>
      </c>
      <c r="C14" s="13">
        <f>+'[3]8ud'!C50</f>
        <v>3469</v>
      </c>
      <c r="D14" s="106">
        <f>+'[3]8ud'!D50</f>
        <v>98.803759612645976</v>
      </c>
      <c r="E14" s="12">
        <f>+'[3]8ud'!E50</f>
        <v>158</v>
      </c>
      <c r="F14" s="13">
        <f>+'[3]8ud'!F50</f>
        <v>2175</v>
      </c>
      <c r="G14" s="106">
        <f>+'[3]8ud'!G50</f>
        <v>103.71959942775393</v>
      </c>
      <c r="H14" s="12">
        <f>+'[3]8ud'!H50</f>
        <v>21</v>
      </c>
      <c r="I14" s="13">
        <f>+'[3]8ud'!I50</f>
        <v>248</v>
      </c>
      <c r="J14" s="106">
        <f>+'[3]8ud'!J50</f>
        <v>79.742765273311903</v>
      </c>
      <c r="K14" s="12">
        <f>+'[3]8ud'!K50</f>
        <v>31</v>
      </c>
      <c r="L14" s="13">
        <f>+'[3]8ud'!L50</f>
        <v>149</v>
      </c>
      <c r="M14" s="82">
        <f>+'[3]8ud'!M50</f>
        <v>122.13114754098359</v>
      </c>
      <c r="N14" s="12">
        <f>+'[3]8ud'!N50</f>
        <v>76</v>
      </c>
      <c r="O14" s="13">
        <f>+'[3]8ud'!O50</f>
        <v>897</v>
      </c>
      <c r="P14" s="82">
        <f>+'[3]8ud'!P50</f>
        <v>91.437308868501532</v>
      </c>
      <c r="Q14" s="5"/>
      <c r="T14" s="7"/>
      <c r="U14" s="8"/>
    </row>
    <row r="15" spans="1:21" ht="15" customHeight="1" x14ac:dyDescent="0.2">
      <c r="A15" s="18" t="s">
        <v>29</v>
      </c>
      <c r="B15" s="12">
        <f>+'[3]8ud'!B56</f>
        <v>116</v>
      </c>
      <c r="C15" s="13">
        <f>+'[3]8ud'!C56</f>
        <v>1605</v>
      </c>
      <c r="D15" s="106">
        <f>+'[3]8ud'!D56</f>
        <v>100.18726591760299</v>
      </c>
      <c r="E15" s="12">
        <f>+'[3]8ud'!E56</f>
        <v>67</v>
      </c>
      <c r="F15" s="13">
        <f>+'[3]8ud'!F56</f>
        <v>1023</v>
      </c>
      <c r="G15" s="106">
        <f>+'[3]8ud'!G56</f>
        <v>110.23706896551724</v>
      </c>
      <c r="H15" s="12">
        <f>+'[3]8ud'!H56</f>
        <v>24</v>
      </c>
      <c r="I15" s="13">
        <f>+'[3]8ud'!I56</f>
        <v>163</v>
      </c>
      <c r="J15" s="106">
        <f>+'[3]8ud'!J56</f>
        <v>82.323232323232318</v>
      </c>
      <c r="K15" s="12">
        <f>+'[3]8ud'!K56</f>
        <v>4</v>
      </c>
      <c r="L15" s="13">
        <f>+'[3]8ud'!L56</f>
        <v>58</v>
      </c>
      <c r="M15" s="82">
        <f>+'[3]8ud'!M56</f>
        <v>57.42574257425742</v>
      </c>
      <c r="N15" s="12">
        <f>+'[3]8ud'!N56</f>
        <v>21</v>
      </c>
      <c r="O15" s="13">
        <f>+'[3]8ud'!O56</f>
        <v>361</v>
      </c>
      <c r="P15" s="82">
        <f>+'[3]8ud'!P56</f>
        <v>96.266666666666666</v>
      </c>
      <c r="Q15" s="5"/>
      <c r="T15" s="7"/>
      <c r="U15" s="8"/>
    </row>
    <row r="16" spans="1:21" ht="15" customHeight="1" x14ac:dyDescent="0.2">
      <c r="A16" s="18" t="s">
        <v>30</v>
      </c>
      <c r="B16" s="12">
        <f>+'[3]8ud'!B62</f>
        <v>130</v>
      </c>
      <c r="C16" s="13">
        <f>+'[3]8ud'!C62</f>
        <v>1757</v>
      </c>
      <c r="D16" s="106">
        <f>+'[3]8ud'!D62</f>
        <v>100</v>
      </c>
      <c r="E16" s="12">
        <f>+'[3]8ud'!E62</f>
        <v>64</v>
      </c>
      <c r="F16" s="13">
        <f>+'[3]8ud'!F62</f>
        <v>1072</v>
      </c>
      <c r="G16" s="106">
        <f>+'[3]8ud'!G62</f>
        <v>101.32325141776937</v>
      </c>
      <c r="H16" s="12">
        <f>+'[3]8ud'!H62</f>
        <v>24</v>
      </c>
      <c r="I16" s="13">
        <f>+'[3]8ud'!I62</f>
        <v>240</v>
      </c>
      <c r="J16" s="106">
        <f>+'[3]8ud'!J62</f>
        <v>93.023255813953483</v>
      </c>
      <c r="K16" s="12">
        <f>+'[3]8ud'!K62</f>
        <v>20</v>
      </c>
      <c r="L16" s="13">
        <f>+'[3]8ud'!L62</f>
        <v>174</v>
      </c>
      <c r="M16" s="82">
        <f>+'[3]8ud'!M62</f>
        <v>99.428571428571431</v>
      </c>
      <c r="N16" s="12">
        <f>+'[3]8ud'!N62</f>
        <v>22</v>
      </c>
      <c r="O16" s="13">
        <f>+'[3]8ud'!O62</f>
        <v>271</v>
      </c>
      <c r="P16" s="82">
        <f>+'[3]8ud'!P62</f>
        <v>101.8796992481203</v>
      </c>
      <c r="Q16" s="5"/>
      <c r="T16" s="7"/>
      <c r="U16" s="8"/>
    </row>
    <row r="17" spans="1:21" ht="15" customHeight="1" x14ac:dyDescent="0.2">
      <c r="A17" s="18" t="s">
        <v>31</v>
      </c>
      <c r="B17" s="12">
        <f>+'[3]8ud'!B68</f>
        <v>200</v>
      </c>
      <c r="C17" s="13">
        <f>+'[3]8ud'!C68</f>
        <v>2118</v>
      </c>
      <c r="D17" s="106">
        <f>+'[3]8ud'!D68</f>
        <v>104.85148514851485</v>
      </c>
      <c r="E17" s="12">
        <f>+'[3]8ud'!E68</f>
        <v>130</v>
      </c>
      <c r="F17" s="13">
        <f>+'[3]8ud'!F68</f>
        <v>1509</v>
      </c>
      <c r="G17" s="106">
        <f>+'[3]8ud'!G68</f>
        <v>107.63195435092724</v>
      </c>
      <c r="H17" s="12">
        <f>+'[3]8ud'!H68</f>
        <v>20</v>
      </c>
      <c r="I17" s="13">
        <f>+'[3]8ud'!I68</f>
        <v>153</v>
      </c>
      <c r="J17" s="106">
        <f>+'[3]8ud'!J68</f>
        <v>73.91304347826086</v>
      </c>
      <c r="K17" s="12">
        <f>+'[3]8ud'!K68</f>
        <v>22</v>
      </c>
      <c r="L17" s="13">
        <f>+'[3]8ud'!L68</f>
        <v>107</v>
      </c>
      <c r="M17" s="82">
        <f>+'[3]8ud'!M68</f>
        <v>127.38095238095238</v>
      </c>
      <c r="N17" s="12">
        <f>+'[3]8ud'!N68</f>
        <v>28</v>
      </c>
      <c r="O17" s="13">
        <f>+'[3]8ud'!O68</f>
        <v>349</v>
      </c>
      <c r="P17" s="82">
        <f>+'[3]8ud'!P68</f>
        <v>106.72782874617737</v>
      </c>
      <c r="Q17" s="5"/>
      <c r="T17" s="7"/>
      <c r="U17" s="8"/>
    </row>
    <row r="18" spans="1:21" ht="15" customHeight="1" x14ac:dyDescent="0.2">
      <c r="A18" s="18" t="s">
        <v>32</v>
      </c>
      <c r="B18" s="12">
        <f>+'[3]8ud'!B72</f>
        <v>112</v>
      </c>
      <c r="C18" s="13">
        <f>+'[3]8ud'!C72</f>
        <v>1389</v>
      </c>
      <c r="D18" s="106">
        <f>+'[3]8ud'!D72</f>
        <v>104.67219291635269</v>
      </c>
      <c r="E18" s="12">
        <f>+'[3]8ud'!E72</f>
        <v>52</v>
      </c>
      <c r="F18" s="13">
        <f>+'[3]8ud'!F72</f>
        <v>847</v>
      </c>
      <c r="G18" s="106">
        <f>+'[3]8ud'!G72</f>
        <v>97.806004618937649</v>
      </c>
      <c r="H18" s="12">
        <f>+'[3]8ud'!H72</f>
        <v>19</v>
      </c>
      <c r="I18" s="13">
        <f>+'[3]8ud'!I72</f>
        <v>167</v>
      </c>
      <c r="J18" s="106">
        <f>+'[3]8ud'!J72</f>
        <v>93.82022471910112</v>
      </c>
      <c r="K18" s="12">
        <f>+'[3]8ud'!K72</f>
        <v>14</v>
      </c>
      <c r="L18" s="13">
        <f>+'[3]8ud'!L72</f>
        <v>62</v>
      </c>
      <c r="M18" s="82">
        <f>+'[3]8ud'!M72</f>
        <v>129.16666666666669</v>
      </c>
      <c r="N18" s="12">
        <f>+'[3]8ud'!N72</f>
        <v>27</v>
      </c>
      <c r="O18" s="13">
        <f>+'[3]8ud'!O72</f>
        <v>313</v>
      </c>
      <c r="P18" s="82">
        <f>+'[3]8ud'!P72</f>
        <v>133.19148936170214</v>
      </c>
      <c r="Q18" s="5"/>
      <c r="T18" s="7"/>
      <c r="U18" s="8"/>
    </row>
    <row r="19" spans="1:21" ht="15" customHeight="1" x14ac:dyDescent="0.2">
      <c r="A19" s="18" t="s">
        <v>33</v>
      </c>
      <c r="B19" s="12">
        <f>+'[3]8ud'!B77</f>
        <v>96</v>
      </c>
      <c r="C19" s="13">
        <f>+'[3]8ud'!C77</f>
        <v>1068</v>
      </c>
      <c r="D19" s="106">
        <f>+'[3]8ud'!D77</f>
        <v>85.921158487530164</v>
      </c>
      <c r="E19" s="12">
        <f>+'[3]8ud'!E77</f>
        <v>50</v>
      </c>
      <c r="F19" s="13">
        <f>+'[3]8ud'!F77</f>
        <v>670</v>
      </c>
      <c r="G19" s="106">
        <f>+'[3]8ud'!G77</f>
        <v>92.032967032967022</v>
      </c>
      <c r="H19" s="12">
        <f>+'[3]8ud'!H77</f>
        <v>8</v>
      </c>
      <c r="I19" s="13">
        <f>+'[3]8ud'!I77</f>
        <v>97</v>
      </c>
      <c r="J19" s="106">
        <f>+'[3]8ud'!J77</f>
        <v>84.34782608695653</v>
      </c>
      <c r="K19" s="12">
        <f>+'[3]8ud'!K77</f>
        <v>11</v>
      </c>
      <c r="L19" s="13">
        <f>+'[3]8ud'!L77</f>
        <v>44</v>
      </c>
      <c r="M19" s="82">
        <f>+'[3]8ud'!M77</f>
        <v>67.692307692307693</v>
      </c>
      <c r="N19" s="12">
        <f>+'[3]8ud'!N77</f>
        <v>27</v>
      </c>
      <c r="O19" s="13">
        <f>+'[3]8ud'!O77</f>
        <v>257</v>
      </c>
      <c r="P19" s="82">
        <f>+'[3]8ud'!P77</f>
        <v>76.71641791044776</v>
      </c>
      <c r="Q19" s="5"/>
      <c r="T19" s="7"/>
      <c r="U19" s="8"/>
    </row>
    <row r="20" spans="1:21" ht="15" customHeight="1" x14ac:dyDescent="0.2">
      <c r="A20" s="25" t="s">
        <v>34</v>
      </c>
      <c r="B20" s="26">
        <f>+'[3]8ud'!B83</f>
        <v>183</v>
      </c>
      <c r="C20" s="27">
        <f>+'[3]8ud'!C83</f>
        <v>2644</v>
      </c>
      <c r="D20" s="107">
        <f>+'[3]8ud'!D83</f>
        <v>86.123778501628664</v>
      </c>
      <c r="E20" s="26">
        <f>+'[3]8ud'!E83</f>
        <v>119</v>
      </c>
      <c r="F20" s="27">
        <f>+'[3]8ud'!F83</f>
        <v>1868</v>
      </c>
      <c r="G20" s="107">
        <f>+'[3]8ud'!G83</f>
        <v>88.113207547169807</v>
      </c>
      <c r="H20" s="26">
        <f>+'[3]8ud'!H83</f>
        <v>23</v>
      </c>
      <c r="I20" s="27">
        <f>+'[3]8ud'!I83</f>
        <v>287</v>
      </c>
      <c r="J20" s="107">
        <f>+'[3]8ud'!J83</f>
        <v>79.281767955801115</v>
      </c>
      <c r="K20" s="26">
        <f>+'[3]8ud'!K83</f>
        <v>11</v>
      </c>
      <c r="L20" s="27">
        <f>+'[3]8ud'!L83</f>
        <v>108</v>
      </c>
      <c r="M20" s="84">
        <f>+'[3]8ud'!M83</f>
        <v>94.73684210526315</v>
      </c>
      <c r="N20" s="26">
        <f>+'[3]8ud'!N83</f>
        <v>30</v>
      </c>
      <c r="O20" s="27">
        <f>+'[3]8ud'!O83</f>
        <v>381</v>
      </c>
      <c r="P20" s="84">
        <f>+'[3]8ud'!P83</f>
        <v>80.379746835443029</v>
      </c>
      <c r="Q20" s="5"/>
      <c r="T20" s="7"/>
      <c r="U20" s="8"/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21" ht="15" customHeight="1" x14ac:dyDescent="0.2">
      <c r="A22" s="69" t="s">
        <v>147</v>
      </c>
    </row>
  </sheetData>
  <mergeCells count="10">
    <mergeCell ref="N3:P3"/>
    <mergeCell ref="N4:P4"/>
    <mergeCell ref="E3:G3"/>
    <mergeCell ref="H3:J3"/>
    <mergeCell ref="K3:M3"/>
    <mergeCell ref="B4:D4"/>
    <mergeCell ref="E4:G4"/>
    <mergeCell ref="H4:J4"/>
    <mergeCell ref="K4:M4"/>
    <mergeCell ref="B3:D3"/>
  </mergeCells>
  <hyperlinks>
    <hyperlink ref="A22" location="Kazalo!A1" display="nazaj na kazalo" xr:uid="{00000000-0004-0000-12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27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16" width="7.28515625" style="6" customWidth="1"/>
    <col min="17" max="17" width="8.28515625" style="6" customWidth="1"/>
    <col min="18" max="18" width="9.140625" style="6"/>
    <col min="19" max="19" width="25.85546875" style="6" customWidth="1"/>
    <col min="20" max="20" width="9.140625" style="6"/>
    <col min="21" max="21" width="11.5703125" style="6" bestFit="1" customWidth="1"/>
    <col min="22" max="16384" width="9.140625" style="6"/>
  </cols>
  <sheetData>
    <row r="1" spans="1:21" ht="15" customHeight="1" x14ac:dyDescent="0.2">
      <c r="A1" s="9" t="s">
        <v>182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1" ht="15" customHeight="1" x14ac:dyDescent="0.2">
      <c r="A3" s="52"/>
      <c r="B3" s="19"/>
      <c r="C3" s="35"/>
      <c r="D3" s="46"/>
      <c r="E3" s="315" t="s">
        <v>53</v>
      </c>
      <c r="F3" s="316"/>
      <c r="G3" s="316"/>
      <c r="H3" s="315" t="s">
        <v>55</v>
      </c>
      <c r="I3" s="316"/>
      <c r="J3" s="317"/>
      <c r="K3" s="312" t="s">
        <v>57</v>
      </c>
      <c r="L3" s="309"/>
      <c r="M3" s="313"/>
      <c r="N3" s="309" t="s">
        <v>71</v>
      </c>
      <c r="O3" s="309"/>
      <c r="P3" s="309"/>
      <c r="Q3" s="45"/>
    </row>
    <row r="4" spans="1:21" ht="15" customHeight="1" x14ac:dyDescent="0.2">
      <c r="A4" s="53"/>
      <c r="B4" s="310" t="s">
        <v>52</v>
      </c>
      <c r="C4" s="311"/>
      <c r="D4" s="314"/>
      <c r="E4" s="310" t="s">
        <v>54</v>
      </c>
      <c r="F4" s="311"/>
      <c r="G4" s="311"/>
      <c r="H4" s="310" t="s">
        <v>56</v>
      </c>
      <c r="I4" s="311"/>
      <c r="J4" s="314"/>
      <c r="K4" s="310" t="s">
        <v>58</v>
      </c>
      <c r="L4" s="311"/>
      <c r="M4" s="314"/>
      <c r="N4" s="311" t="s">
        <v>70</v>
      </c>
      <c r="O4" s="311"/>
      <c r="P4" s="311"/>
      <c r="Q4" s="45"/>
    </row>
    <row r="5" spans="1:21" ht="15" customHeight="1" x14ac:dyDescent="0.2">
      <c r="A5" s="119" t="s">
        <v>89</v>
      </c>
      <c r="B5" s="256"/>
      <c r="C5" s="257"/>
      <c r="D5" s="142" t="s">
        <v>608</v>
      </c>
      <c r="E5" s="256"/>
      <c r="F5" s="257"/>
      <c r="G5" s="142" t="s">
        <v>608</v>
      </c>
      <c r="H5" s="256"/>
      <c r="I5" s="257"/>
      <c r="J5" s="142" t="s">
        <v>608</v>
      </c>
      <c r="K5" s="256"/>
      <c r="L5" s="257"/>
      <c r="M5" s="142" t="s">
        <v>608</v>
      </c>
      <c r="N5" s="256"/>
      <c r="O5" s="257"/>
      <c r="P5" s="142" t="s">
        <v>608</v>
      </c>
      <c r="Q5" s="45"/>
    </row>
    <row r="6" spans="1:21" ht="15" customHeight="1" x14ac:dyDescent="0.2">
      <c r="A6" s="176" t="s">
        <v>60</v>
      </c>
      <c r="B6" s="166" t="s">
        <v>611</v>
      </c>
      <c r="C6" s="167" t="s">
        <v>608</v>
      </c>
      <c r="D6" s="167" t="s">
        <v>607</v>
      </c>
      <c r="E6" s="166" t="s">
        <v>611</v>
      </c>
      <c r="F6" s="167" t="s">
        <v>608</v>
      </c>
      <c r="G6" s="167" t="s">
        <v>607</v>
      </c>
      <c r="H6" s="166" t="s">
        <v>611</v>
      </c>
      <c r="I6" s="167" t="s">
        <v>608</v>
      </c>
      <c r="J6" s="167" t="s">
        <v>607</v>
      </c>
      <c r="K6" s="166" t="s">
        <v>611</v>
      </c>
      <c r="L6" s="167" t="s">
        <v>608</v>
      </c>
      <c r="M6" s="167" t="s">
        <v>607</v>
      </c>
      <c r="N6" s="166" t="s">
        <v>611</v>
      </c>
      <c r="O6" s="167" t="s">
        <v>608</v>
      </c>
      <c r="P6" s="167" t="s">
        <v>607</v>
      </c>
      <c r="Q6" s="45"/>
    </row>
    <row r="7" spans="1:21" ht="15" customHeight="1" x14ac:dyDescent="0.2">
      <c r="A7" s="21" t="s">
        <v>22</v>
      </c>
      <c r="B7" s="22">
        <v>3510</v>
      </c>
      <c r="C7" s="23">
        <v>41628</v>
      </c>
      <c r="D7" s="95">
        <v>97.168600172731729</v>
      </c>
      <c r="E7" s="22">
        <v>2055</v>
      </c>
      <c r="F7" s="23">
        <v>27722</v>
      </c>
      <c r="G7" s="95">
        <v>99.978361223312177</v>
      </c>
      <c r="H7" s="23">
        <v>405</v>
      </c>
      <c r="I7" s="23">
        <v>3769</v>
      </c>
      <c r="J7" s="99">
        <v>90.950772200772207</v>
      </c>
      <c r="K7" s="23">
        <v>274</v>
      </c>
      <c r="L7" s="23">
        <v>2016</v>
      </c>
      <c r="M7" s="103">
        <v>92.903225806451616</v>
      </c>
      <c r="N7" s="93">
        <v>776</v>
      </c>
      <c r="O7" s="24">
        <v>8121</v>
      </c>
      <c r="P7" s="103">
        <v>92.294578929423793</v>
      </c>
      <c r="Q7" s="45"/>
    </row>
    <row r="8" spans="1:21" ht="12.75" customHeight="1" x14ac:dyDescent="0.2">
      <c r="A8" s="11"/>
      <c r="B8" s="15"/>
      <c r="C8" s="16"/>
      <c r="D8" s="96"/>
      <c r="E8" s="15"/>
      <c r="F8" s="16"/>
      <c r="G8" s="96"/>
      <c r="H8" s="16"/>
      <c r="I8" s="16"/>
      <c r="J8" s="100"/>
      <c r="K8" s="16"/>
      <c r="L8" s="16"/>
      <c r="M8" s="74"/>
      <c r="N8" s="94"/>
      <c r="O8" s="17"/>
      <c r="P8" s="74"/>
      <c r="Q8" s="45"/>
    </row>
    <row r="9" spans="1:21" ht="15" customHeight="1" x14ac:dyDescent="0.2">
      <c r="A9" s="71" t="s">
        <v>35</v>
      </c>
      <c r="B9" s="72">
        <v>2067</v>
      </c>
      <c r="C9" s="17">
        <v>24210</v>
      </c>
      <c r="D9" s="117">
        <v>97.08465332638248</v>
      </c>
      <c r="E9" s="72">
        <v>1211</v>
      </c>
      <c r="F9" s="17">
        <v>16115</v>
      </c>
      <c r="G9" s="117">
        <v>100.03724625985473</v>
      </c>
      <c r="H9" s="17">
        <v>218</v>
      </c>
      <c r="I9" s="17">
        <v>2197</v>
      </c>
      <c r="J9" s="151">
        <v>86.190663005100049</v>
      </c>
      <c r="K9" s="17">
        <v>175</v>
      </c>
      <c r="L9" s="17">
        <v>1185</v>
      </c>
      <c r="M9" s="74">
        <v>97.290640394088669</v>
      </c>
      <c r="N9" s="94">
        <v>463</v>
      </c>
      <c r="O9" s="17">
        <v>4713</v>
      </c>
      <c r="P9" s="74">
        <v>93.123888559573203</v>
      </c>
      <c r="Q9" s="3"/>
    </row>
    <row r="10" spans="1:21" ht="15" customHeight="1" x14ac:dyDescent="0.2">
      <c r="A10" s="44" t="s">
        <v>41</v>
      </c>
      <c r="B10" s="12">
        <v>191</v>
      </c>
      <c r="C10" s="13">
        <v>2326</v>
      </c>
      <c r="D10" s="97">
        <v>94.822666123114558</v>
      </c>
      <c r="E10" s="12">
        <v>102</v>
      </c>
      <c r="F10" s="13">
        <v>1476</v>
      </c>
      <c r="G10" s="97">
        <v>97.554527428949115</v>
      </c>
      <c r="H10" s="13">
        <v>35</v>
      </c>
      <c r="I10" s="13">
        <v>314</v>
      </c>
      <c r="J10" s="101">
        <v>92.625368731563412</v>
      </c>
      <c r="K10" s="13">
        <v>18</v>
      </c>
      <c r="L10" s="13">
        <v>171</v>
      </c>
      <c r="M10" s="5">
        <v>90.476190476190482</v>
      </c>
      <c r="N10" s="91">
        <v>36</v>
      </c>
      <c r="O10" s="13">
        <v>365</v>
      </c>
      <c r="P10" s="5">
        <v>88.59223300970875</v>
      </c>
      <c r="Q10" s="3"/>
      <c r="T10" s="7"/>
      <c r="U10" s="8"/>
    </row>
    <row r="11" spans="1:21" ht="15" customHeight="1" x14ac:dyDescent="0.2">
      <c r="A11" s="44" t="s">
        <v>38</v>
      </c>
      <c r="B11" s="12">
        <v>88</v>
      </c>
      <c r="C11" s="13">
        <v>1361</v>
      </c>
      <c r="D11" s="97">
        <v>86.798469387755105</v>
      </c>
      <c r="E11" s="12">
        <v>60</v>
      </c>
      <c r="F11" s="13">
        <v>1021</v>
      </c>
      <c r="G11" s="97">
        <v>89.248251748251747</v>
      </c>
      <c r="H11" s="13">
        <v>12</v>
      </c>
      <c r="I11" s="13">
        <v>135</v>
      </c>
      <c r="J11" s="101">
        <v>80.838323353293418</v>
      </c>
      <c r="K11" s="13">
        <v>4</v>
      </c>
      <c r="L11" s="13">
        <v>53</v>
      </c>
      <c r="M11" s="5">
        <v>76.811594202898547</v>
      </c>
      <c r="N11" s="91">
        <v>12</v>
      </c>
      <c r="O11" s="13">
        <v>152</v>
      </c>
      <c r="P11" s="5">
        <v>80.851063829787222</v>
      </c>
      <c r="Q11" s="3"/>
      <c r="T11" s="7"/>
      <c r="U11" s="8"/>
    </row>
    <row r="12" spans="1:21" ht="15" customHeight="1" x14ac:dyDescent="0.2">
      <c r="A12" s="44" t="s">
        <v>37</v>
      </c>
      <c r="B12" s="12">
        <v>699</v>
      </c>
      <c r="C12" s="13">
        <v>8082</v>
      </c>
      <c r="D12" s="97">
        <v>101.48166750376694</v>
      </c>
      <c r="E12" s="12">
        <v>417</v>
      </c>
      <c r="F12" s="13">
        <v>5562</v>
      </c>
      <c r="G12" s="97">
        <v>105.6209646790733</v>
      </c>
      <c r="H12" s="13">
        <v>61</v>
      </c>
      <c r="I12" s="13">
        <v>585</v>
      </c>
      <c r="J12" s="101">
        <v>80.357142857142861</v>
      </c>
      <c r="K12" s="13">
        <v>61</v>
      </c>
      <c r="L12" s="13">
        <v>433</v>
      </c>
      <c r="M12" s="5">
        <v>89.648033126293996</v>
      </c>
      <c r="N12" s="91">
        <v>160</v>
      </c>
      <c r="O12" s="13">
        <v>1502</v>
      </c>
      <c r="P12" s="5">
        <v>101.00874243443174</v>
      </c>
      <c r="Q12" s="4"/>
      <c r="T12" s="7"/>
      <c r="U12" s="8"/>
    </row>
    <row r="13" spans="1:21" ht="15" customHeight="1" x14ac:dyDescent="0.2">
      <c r="A13" s="44" t="s">
        <v>36</v>
      </c>
      <c r="B13" s="12">
        <v>283</v>
      </c>
      <c r="C13" s="13">
        <v>3443</v>
      </c>
      <c r="D13" s="97">
        <v>97.701475595913735</v>
      </c>
      <c r="E13" s="12">
        <v>158</v>
      </c>
      <c r="F13" s="13">
        <v>2171</v>
      </c>
      <c r="G13" s="97">
        <v>102.50236071765816</v>
      </c>
      <c r="H13" s="13">
        <v>20</v>
      </c>
      <c r="I13" s="13">
        <v>246</v>
      </c>
      <c r="J13" s="101">
        <v>78.343949044585997</v>
      </c>
      <c r="K13" s="13">
        <v>30</v>
      </c>
      <c r="L13" s="13">
        <v>141</v>
      </c>
      <c r="M13" s="5">
        <v>117.5</v>
      </c>
      <c r="N13" s="91">
        <v>75</v>
      </c>
      <c r="O13" s="13">
        <v>885</v>
      </c>
      <c r="P13" s="5">
        <v>91.049382716049394</v>
      </c>
      <c r="Q13" s="4"/>
      <c r="T13" s="7"/>
      <c r="U13" s="8"/>
    </row>
    <row r="14" spans="1:21" ht="15" customHeight="1" x14ac:dyDescent="0.2">
      <c r="A14" s="44" t="s">
        <v>469</v>
      </c>
      <c r="B14" s="12">
        <v>115</v>
      </c>
      <c r="C14" s="13">
        <v>1388</v>
      </c>
      <c r="D14" s="97">
        <v>104.67571644042233</v>
      </c>
      <c r="E14" s="12">
        <v>52</v>
      </c>
      <c r="F14" s="13">
        <v>838</v>
      </c>
      <c r="G14" s="97">
        <v>96.766743648960741</v>
      </c>
      <c r="H14" s="13">
        <v>20</v>
      </c>
      <c r="I14" s="13">
        <v>173</v>
      </c>
      <c r="J14" s="101">
        <v>96.111111111111114</v>
      </c>
      <c r="K14" s="13">
        <v>15</v>
      </c>
      <c r="L14" s="13">
        <v>69</v>
      </c>
      <c r="M14" s="5">
        <v>140.81632653061226</v>
      </c>
      <c r="N14" s="91">
        <v>28</v>
      </c>
      <c r="O14" s="13">
        <v>308</v>
      </c>
      <c r="P14" s="5">
        <v>133.33333333333331</v>
      </c>
      <c r="Q14" s="4"/>
      <c r="T14" s="7"/>
      <c r="U14" s="8"/>
    </row>
    <row r="15" spans="1:21" ht="15" customHeight="1" x14ac:dyDescent="0.2">
      <c r="A15" s="44" t="s">
        <v>470</v>
      </c>
      <c r="B15" s="12">
        <v>71</v>
      </c>
      <c r="C15" s="13">
        <v>839</v>
      </c>
      <c r="D15" s="97">
        <v>94.481981981981974</v>
      </c>
      <c r="E15" s="12">
        <v>48</v>
      </c>
      <c r="F15" s="13">
        <v>611</v>
      </c>
      <c r="G15" s="97">
        <v>97.603833865814693</v>
      </c>
      <c r="H15" s="13">
        <v>11</v>
      </c>
      <c r="I15" s="13">
        <v>78</v>
      </c>
      <c r="J15" s="101">
        <v>96.296296296296291</v>
      </c>
      <c r="K15" s="13">
        <v>2</v>
      </c>
      <c r="L15" s="13">
        <v>24</v>
      </c>
      <c r="M15" s="5">
        <v>96</v>
      </c>
      <c r="N15" s="91">
        <v>10</v>
      </c>
      <c r="O15" s="13">
        <v>126</v>
      </c>
      <c r="P15" s="5">
        <v>80.769230769230774</v>
      </c>
      <c r="Q15" s="4"/>
      <c r="T15" s="7"/>
      <c r="U15" s="8"/>
    </row>
    <row r="16" spans="1:21" ht="15" customHeight="1" x14ac:dyDescent="0.2">
      <c r="A16" s="44" t="s">
        <v>39</v>
      </c>
      <c r="B16" s="12">
        <v>520</v>
      </c>
      <c r="C16" s="13">
        <v>5727</v>
      </c>
      <c r="D16" s="97">
        <v>95.291181364392671</v>
      </c>
      <c r="E16" s="12">
        <v>317</v>
      </c>
      <c r="F16" s="13">
        <v>3765</v>
      </c>
      <c r="G16" s="97">
        <v>97.843035343035339</v>
      </c>
      <c r="H16" s="13">
        <v>54</v>
      </c>
      <c r="I16" s="13">
        <v>575</v>
      </c>
      <c r="J16" s="101">
        <v>90.551181102362193</v>
      </c>
      <c r="K16" s="13">
        <v>33</v>
      </c>
      <c r="L16" s="13">
        <v>246</v>
      </c>
      <c r="M16" s="5">
        <v>109.82142857142858</v>
      </c>
      <c r="N16" s="91">
        <v>116</v>
      </c>
      <c r="O16" s="13">
        <v>1141</v>
      </c>
      <c r="P16" s="5">
        <v>87.567152724481971</v>
      </c>
      <c r="Q16" s="4"/>
      <c r="T16" s="7"/>
      <c r="U16" s="8"/>
    </row>
    <row r="17" spans="1:21" ht="15" customHeight="1" x14ac:dyDescent="0.2">
      <c r="A17" s="44" t="s">
        <v>40</v>
      </c>
      <c r="B17" s="12">
        <v>100</v>
      </c>
      <c r="C17" s="13">
        <v>1044</v>
      </c>
      <c r="D17" s="97">
        <v>86.710963455149511</v>
      </c>
      <c r="E17" s="12">
        <v>57</v>
      </c>
      <c r="F17" s="13">
        <v>671</v>
      </c>
      <c r="G17" s="97">
        <v>92.170329670329664</v>
      </c>
      <c r="H17" s="13">
        <v>5</v>
      </c>
      <c r="I17" s="13">
        <v>91</v>
      </c>
      <c r="J17" s="101">
        <v>86.666666666666671</v>
      </c>
      <c r="K17" s="13">
        <v>12</v>
      </c>
      <c r="L17" s="13">
        <v>48</v>
      </c>
      <c r="M17" s="5">
        <v>81.355932203389841</v>
      </c>
      <c r="N17" s="91">
        <v>26</v>
      </c>
      <c r="O17" s="13">
        <v>234</v>
      </c>
      <c r="P17" s="5">
        <v>75</v>
      </c>
      <c r="Q17" s="4"/>
      <c r="T17" s="7"/>
      <c r="U17" s="8"/>
    </row>
    <row r="18" spans="1:21" ht="15" customHeight="1" x14ac:dyDescent="0.2">
      <c r="A18" s="44"/>
      <c r="B18" s="12"/>
      <c r="C18" s="13"/>
      <c r="D18" s="97"/>
      <c r="E18" s="12"/>
      <c r="F18" s="13"/>
      <c r="G18" s="97"/>
      <c r="H18" s="13"/>
      <c r="I18" s="13"/>
      <c r="J18" s="101"/>
      <c r="K18" s="13"/>
      <c r="L18" s="13"/>
      <c r="M18" s="5"/>
      <c r="N18" s="91"/>
      <c r="O18" s="13"/>
      <c r="P18" s="5"/>
      <c r="Q18" s="4"/>
      <c r="T18" s="7"/>
      <c r="U18" s="8"/>
    </row>
    <row r="19" spans="1:21" ht="15" customHeight="1" x14ac:dyDescent="0.2">
      <c r="A19" s="71" t="s">
        <v>42</v>
      </c>
      <c r="B19" s="72">
        <v>1285</v>
      </c>
      <c r="C19" s="17">
        <v>15372</v>
      </c>
      <c r="D19" s="117">
        <v>96.764446682613624</v>
      </c>
      <c r="E19" s="72">
        <v>748</v>
      </c>
      <c r="F19" s="17">
        <v>10279</v>
      </c>
      <c r="G19" s="117">
        <v>99.39083349448849</v>
      </c>
      <c r="H19" s="17">
        <v>182</v>
      </c>
      <c r="I19" s="17">
        <v>1536</v>
      </c>
      <c r="J19" s="151">
        <v>98.778135048231505</v>
      </c>
      <c r="K19" s="17">
        <v>89</v>
      </c>
      <c r="L19" s="17">
        <v>766</v>
      </c>
      <c r="M19" s="74">
        <v>85.016648168701451</v>
      </c>
      <c r="N19" s="94">
        <v>266</v>
      </c>
      <c r="O19" s="17">
        <v>2791</v>
      </c>
      <c r="P19" s="74">
        <v>90.382124352331601</v>
      </c>
      <c r="Q19" s="4"/>
      <c r="T19" s="7"/>
      <c r="U19" s="8"/>
    </row>
    <row r="20" spans="1:21" ht="15" customHeight="1" x14ac:dyDescent="0.2">
      <c r="A20" s="44" t="s">
        <v>44</v>
      </c>
      <c r="B20" s="12">
        <v>242</v>
      </c>
      <c r="C20" s="13">
        <v>3268</v>
      </c>
      <c r="D20" s="97">
        <v>101.30192188468692</v>
      </c>
      <c r="E20" s="12">
        <v>131</v>
      </c>
      <c r="F20" s="13">
        <v>2280</v>
      </c>
      <c r="G20" s="97">
        <v>104.20475319926874</v>
      </c>
      <c r="H20" s="13">
        <v>31</v>
      </c>
      <c r="I20" s="13">
        <v>310</v>
      </c>
      <c r="J20" s="101">
        <v>96.273291925465841</v>
      </c>
      <c r="K20" s="13">
        <v>26</v>
      </c>
      <c r="L20" s="13">
        <v>172</v>
      </c>
      <c r="M20" s="5">
        <v>109.55414012738854</v>
      </c>
      <c r="N20" s="91">
        <v>54</v>
      </c>
      <c r="O20" s="13">
        <v>506</v>
      </c>
      <c r="P20" s="5">
        <v>90.518783542039358</v>
      </c>
      <c r="Q20" s="4"/>
      <c r="T20" s="7"/>
      <c r="U20" s="8"/>
    </row>
    <row r="21" spans="1:21" ht="15" customHeight="1" x14ac:dyDescent="0.2">
      <c r="A21" s="44" t="s">
        <v>45</v>
      </c>
      <c r="B21" s="12">
        <v>118</v>
      </c>
      <c r="C21" s="13">
        <v>1628</v>
      </c>
      <c r="D21" s="97">
        <v>100.74257425742574</v>
      </c>
      <c r="E21" s="12">
        <v>72</v>
      </c>
      <c r="F21" s="13">
        <v>1055</v>
      </c>
      <c r="G21" s="97">
        <v>109.43983402489627</v>
      </c>
      <c r="H21" s="13">
        <v>22</v>
      </c>
      <c r="I21" s="13">
        <v>165</v>
      </c>
      <c r="J21" s="101">
        <v>84.615384615384613</v>
      </c>
      <c r="K21" s="13">
        <v>6</v>
      </c>
      <c r="L21" s="13">
        <v>61</v>
      </c>
      <c r="M21" s="5">
        <v>61</v>
      </c>
      <c r="N21" s="91">
        <v>18</v>
      </c>
      <c r="O21" s="13">
        <v>347</v>
      </c>
      <c r="P21" s="5">
        <v>97.198879551820724</v>
      </c>
      <c r="Q21" s="4"/>
      <c r="T21" s="7"/>
      <c r="U21" s="8"/>
    </row>
    <row r="22" spans="1:21" ht="15" customHeight="1" x14ac:dyDescent="0.2">
      <c r="A22" s="44" t="s">
        <v>46</v>
      </c>
      <c r="B22" s="12">
        <v>176</v>
      </c>
      <c r="C22" s="13">
        <v>2487</v>
      </c>
      <c r="D22" s="97">
        <v>102.13552361396303</v>
      </c>
      <c r="E22" s="12">
        <v>106</v>
      </c>
      <c r="F22" s="13">
        <v>1643</v>
      </c>
      <c r="G22" s="97">
        <v>98.79735417919423</v>
      </c>
      <c r="H22" s="13">
        <v>17</v>
      </c>
      <c r="I22" s="13">
        <v>199</v>
      </c>
      <c r="J22" s="101">
        <v>114.36781609195404</v>
      </c>
      <c r="K22" s="13">
        <v>13</v>
      </c>
      <c r="L22" s="13">
        <v>130</v>
      </c>
      <c r="M22" s="5">
        <v>119.26605504587155</v>
      </c>
      <c r="N22" s="91">
        <v>40</v>
      </c>
      <c r="O22" s="13">
        <v>515</v>
      </c>
      <c r="P22" s="5">
        <v>105.31697341513294</v>
      </c>
      <c r="Q22" s="5"/>
      <c r="T22" s="7"/>
      <c r="U22" s="8"/>
    </row>
    <row r="23" spans="1:21" ht="15" customHeight="1" x14ac:dyDescent="0.2">
      <c r="A23" s="44" t="s">
        <v>43</v>
      </c>
      <c r="B23" s="12">
        <v>803</v>
      </c>
      <c r="C23" s="13">
        <v>7989</v>
      </c>
      <c r="D23" s="97">
        <v>92.798234405854345</v>
      </c>
      <c r="E23" s="12">
        <v>439</v>
      </c>
      <c r="F23" s="13">
        <v>5301</v>
      </c>
      <c r="G23" s="97">
        <v>95.910982449791931</v>
      </c>
      <c r="H23" s="13">
        <v>112</v>
      </c>
      <c r="I23" s="13">
        <v>862</v>
      </c>
      <c r="J23" s="101">
        <v>99.768518518518519</v>
      </c>
      <c r="K23" s="13">
        <v>44</v>
      </c>
      <c r="L23" s="13">
        <v>403</v>
      </c>
      <c r="M23" s="5">
        <v>75.327102803738327</v>
      </c>
      <c r="N23" s="91">
        <v>154</v>
      </c>
      <c r="O23" s="13">
        <v>1423</v>
      </c>
      <c r="P23" s="5">
        <v>84.551396316102199</v>
      </c>
      <c r="Q23" s="5"/>
      <c r="T23" s="7"/>
      <c r="U23" s="8"/>
    </row>
    <row r="24" spans="1:21" ht="15" customHeight="1" x14ac:dyDescent="0.2">
      <c r="A24" s="44"/>
      <c r="B24" s="12"/>
      <c r="C24" s="13"/>
      <c r="D24" s="97"/>
      <c r="E24" s="12"/>
      <c r="F24" s="13"/>
      <c r="G24" s="97"/>
      <c r="H24" s="13"/>
      <c r="I24" s="13"/>
      <c r="J24" s="101"/>
      <c r="K24" s="13"/>
      <c r="L24" s="13"/>
      <c r="M24" s="5"/>
      <c r="N24" s="91"/>
      <c r="O24" s="13"/>
      <c r="P24" s="5"/>
      <c r="Q24" s="5"/>
      <c r="T24" s="7"/>
      <c r="U24" s="8"/>
    </row>
    <row r="25" spans="1:21" ht="15" customHeight="1" x14ac:dyDescent="0.2">
      <c r="A25" s="25" t="s">
        <v>65</v>
      </c>
      <c r="B25" s="26">
        <v>207</v>
      </c>
      <c r="C25" s="27">
        <v>2046</v>
      </c>
      <c r="D25" s="98">
        <v>101.38751238850348</v>
      </c>
      <c r="E25" s="26">
        <v>96</v>
      </c>
      <c r="F25" s="27">
        <v>1328</v>
      </c>
      <c r="G25" s="98">
        <v>103.99373531714957</v>
      </c>
      <c r="H25" s="27">
        <v>5</v>
      </c>
      <c r="I25" s="27">
        <v>36</v>
      </c>
      <c r="J25" s="102">
        <v>90</v>
      </c>
      <c r="K25" s="27">
        <v>10</v>
      </c>
      <c r="L25" s="27">
        <v>65</v>
      </c>
      <c r="M25" s="47">
        <v>127.45098039215685</v>
      </c>
      <c r="N25" s="92">
        <v>47</v>
      </c>
      <c r="O25" s="27">
        <v>617</v>
      </c>
      <c r="P25" s="47">
        <v>94.92307692307692</v>
      </c>
      <c r="Q25" s="5"/>
      <c r="T25" s="7"/>
      <c r="U25" s="8"/>
    </row>
    <row r="26" spans="1:21" ht="15" customHeight="1" x14ac:dyDescent="0.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21" ht="15" customHeight="1" x14ac:dyDescent="0.2">
      <c r="A27" s="69" t="s">
        <v>147</v>
      </c>
    </row>
  </sheetData>
  <mergeCells count="9">
    <mergeCell ref="B4:D4"/>
    <mergeCell ref="E4:G4"/>
    <mergeCell ref="H4:J4"/>
    <mergeCell ref="K4:M4"/>
    <mergeCell ref="N3:P3"/>
    <mergeCell ref="N4:P4"/>
    <mergeCell ref="E3:G3"/>
    <mergeCell ref="H3:J3"/>
    <mergeCell ref="K3:M3"/>
  </mergeCells>
  <hyperlinks>
    <hyperlink ref="A27" location="Kazalo!A1" display="nazaj na kazalo" xr:uid="{BA2B9D2F-735B-4024-AAFA-E94B9B79F84E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2" width="6.5703125" style="6" bestFit="1" customWidth="1"/>
    <col min="3" max="3" width="6.5703125" style="6" customWidth="1"/>
    <col min="4" max="4" width="6.85546875" style="6" customWidth="1"/>
    <col min="5" max="5" width="5.7109375" style="6" customWidth="1"/>
    <col min="6" max="6" width="4.85546875" style="6" bestFit="1" customWidth="1"/>
    <col min="7" max="7" width="6.85546875" style="6" customWidth="1"/>
    <col min="8" max="9" width="5.7109375" style="6" customWidth="1"/>
    <col min="10" max="10" width="6.85546875" style="6" customWidth="1"/>
    <col min="11" max="12" width="6" style="6" customWidth="1"/>
    <col min="13" max="13" width="6.85546875" style="6" customWidth="1"/>
    <col min="14" max="14" width="5.5703125" style="6" customWidth="1"/>
    <col min="15" max="15" width="5.7109375" style="6" customWidth="1"/>
    <col min="16" max="16" width="6.85546875" style="6" customWidth="1"/>
    <col min="17" max="18" width="5.85546875" style="6" customWidth="1"/>
    <col min="19" max="19" width="6.85546875" style="6" customWidth="1"/>
    <col min="20" max="20" width="6.28515625" style="6" customWidth="1"/>
    <col min="21" max="21" width="6.140625" style="6" customWidth="1"/>
    <col min="22" max="16384" width="9.140625" style="6"/>
  </cols>
  <sheetData>
    <row r="1" spans="1:21" ht="15" customHeight="1" x14ac:dyDescent="0.2">
      <c r="A1" s="9" t="s">
        <v>181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4.25" customHeight="1" x14ac:dyDescent="0.2">
      <c r="A3" s="50"/>
      <c r="B3" s="294"/>
      <c r="C3" s="295"/>
      <c r="D3" s="294"/>
      <c r="E3" s="295"/>
      <c r="F3" s="30"/>
      <c r="G3" s="29"/>
      <c r="H3" s="29"/>
      <c r="I3" s="29"/>
      <c r="J3" s="118"/>
      <c r="K3" s="29"/>
      <c r="L3" s="30"/>
      <c r="M3" s="315" t="s">
        <v>80</v>
      </c>
      <c r="N3" s="316"/>
      <c r="O3" s="317"/>
      <c r="P3" s="315" t="s">
        <v>78</v>
      </c>
      <c r="Q3" s="316"/>
      <c r="R3" s="317"/>
      <c r="S3" s="292"/>
      <c r="T3" s="289"/>
      <c r="U3" s="289"/>
    </row>
    <row r="4" spans="1:21" ht="15" customHeight="1" x14ac:dyDescent="0.2">
      <c r="A4" s="242"/>
      <c r="B4" s="310" t="s">
        <v>72</v>
      </c>
      <c r="C4" s="311"/>
      <c r="D4" s="310" t="s">
        <v>74</v>
      </c>
      <c r="E4" s="311"/>
      <c r="F4" s="314"/>
      <c r="G4" s="311" t="s">
        <v>75</v>
      </c>
      <c r="H4" s="311"/>
      <c r="I4" s="311"/>
      <c r="J4" s="310" t="s">
        <v>76</v>
      </c>
      <c r="K4" s="311"/>
      <c r="L4" s="314"/>
      <c r="M4" s="310" t="s">
        <v>79</v>
      </c>
      <c r="N4" s="311"/>
      <c r="O4" s="314"/>
      <c r="P4" s="310" t="s">
        <v>77</v>
      </c>
      <c r="Q4" s="311"/>
      <c r="R4" s="314"/>
      <c r="S4" s="310" t="s">
        <v>81</v>
      </c>
      <c r="T4" s="311"/>
      <c r="U4" s="311"/>
    </row>
    <row r="5" spans="1:21" ht="15" customHeight="1" x14ac:dyDescent="0.2">
      <c r="A5" s="242" t="s">
        <v>82</v>
      </c>
      <c r="B5" s="296"/>
      <c r="C5" s="142" t="str">
        <f>[3]Obdobja!B11</f>
        <v>VIII 25</v>
      </c>
      <c r="D5" s="296"/>
      <c r="E5" s="297"/>
      <c r="F5" s="241" t="str">
        <f>[3]Obdobja!B11</f>
        <v>VIII 25</v>
      </c>
      <c r="G5" s="297"/>
      <c r="H5" s="297"/>
      <c r="I5" s="142" t="str">
        <f>[3]Obdobja!B11</f>
        <v>VIII 25</v>
      </c>
      <c r="J5" s="296"/>
      <c r="K5" s="297"/>
      <c r="L5" s="142" t="str">
        <f>[3]Obdobja!B11</f>
        <v>VIII 25</v>
      </c>
      <c r="M5" s="296"/>
      <c r="N5" s="297"/>
      <c r="O5" s="142" t="str">
        <f>[3]Obdobja!B11</f>
        <v>VIII 25</v>
      </c>
      <c r="P5" s="296"/>
      <c r="Q5" s="297"/>
      <c r="R5" s="142" t="str">
        <f>[3]Obdobja!B11</f>
        <v>VIII 25</v>
      </c>
      <c r="S5" s="296"/>
      <c r="T5" s="297"/>
      <c r="U5" s="142" t="str">
        <f>[3]Obdobja!B11</f>
        <v>VIII 25</v>
      </c>
    </row>
    <row r="6" spans="1:21" ht="15" customHeight="1" x14ac:dyDescent="0.2">
      <c r="A6" s="243" t="s">
        <v>61</v>
      </c>
      <c r="B6" s="166" t="str">
        <f>[3]Obdobja!B11</f>
        <v>VIII 25</v>
      </c>
      <c r="C6" s="167" t="str">
        <f>[3]Obdobja!C11</f>
        <v>VIII 24</v>
      </c>
      <c r="D6" s="166" t="str">
        <f>[3]Obdobja!B11</f>
        <v>VIII 25</v>
      </c>
      <c r="E6" s="167" t="s">
        <v>73</v>
      </c>
      <c r="F6" s="167" t="str">
        <f>[3]Obdobja!C11</f>
        <v>VIII 24</v>
      </c>
      <c r="G6" s="166" t="str">
        <f>[3]Obdobja!B11</f>
        <v>VIII 25</v>
      </c>
      <c r="H6" s="167" t="s">
        <v>73</v>
      </c>
      <c r="I6" s="167" t="str">
        <f>[3]Obdobja!C11</f>
        <v>VIII 24</v>
      </c>
      <c r="J6" s="166" t="str">
        <f>[3]Obdobja!B11</f>
        <v>VIII 25</v>
      </c>
      <c r="K6" s="167" t="s">
        <v>73</v>
      </c>
      <c r="L6" s="167" t="str">
        <f>[3]Obdobja!C11</f>
        <v>VIII 24</v>
      </c>
      <c r="M6" s="166" t="str">
        <f>[3]Obdobja!B11</f>
        <v>VIII 25</v>
      </c>
      <c r="N6" s="167" t="s">
        <v>73</v>
      </c>
      <c r="O6" s="167" t="str">
        <f>[3]Obdobja!C11</f>
        <v>VIII 24</v>
      </c>
      <c r="P6" s="166" t="str">
        <f>[3]Obdobja!B11</f>
        <v>VIII 25</v>
      </c>
      <c r="Q6" s="167" t="s">
        <v>73</v>
      </c>
      <c r="R6" s="167" t="str">
        <f>[3]Obdobja!C11</f>
        <v>VIII 24</v>
      </c>
      <c r="S6" s="166" t="str">
        <f>[3]Obdobja!B11</f>
        <v>VIII 25</v>
      </c>
      <c r="T6" s="167" t="s">
        <v>73</v>
      </c>
      <c r="U6" s="167" t="str">
        <f>[3]Obdobja!C11</f>
        <v>VIII 24</v>
      </c>
    </row>
    <row r="7" spans="1:21" ht="15" customHeight="1" x14ac:dyDescent="0.2">
      <c r="A7" s="21" t="s">
        <v>22</v>
      </c>
      <c r="B7" s="22">
        <f>+'[3]9ud'!B7</f>
        <v>44307</v>
      </c>
      <c r="C7" s="76">
        <f>+'[3]9ud'!C7</f>
        <v>99.637941890797876</v>
      </c>
      <c r="D7" s="22">
        <f>+'[3]9ud'!D7</f>
        <v>22053</v>
      </c>
      <c r="E7" s="76">
        <f>+'[3]9ud'!E7</f>
        <v>49.773173539169882</v>
      </c>
      <c r="F7" s="104">
        <f>+'[3]9ud'!F7</f>
        <v>98.516863971409435</v>
      </c>
      <c r="G7" s="23">
        <f>+'[3]9ud'!G7</f>
        <v>8749</v>
      </c>
      <c r="H7" s="76">
        <f>+'[3]9ud'!H7</f>
        <v>19.746315480623831</v>
      </c>
      <c r="I7" s="76">
        <f>+'[3]9ud'!I7</f>
        <v>107.86586117618049</v>
      </c>
      <c r="J7" s="22">
        <f>+'[3]9ud'!J7</f>
        <v>15644</v>
      </c>
      <c r="K7" s="76">
        <f>+'[3]9ud'!K7</f>
        <v>35.308190579366695</v>
      </c>
      <c r="L7" s="104">
        <f>+'[3]9ud'!L7</f>
        <v>93.047046927972403</v>
      </c>
      <c r="M7" s="22">
        <f>+'[3]9ud'!M7</f>
        <v>6835</v>
      </c>
      <c r="N7" s="76">
        <f>+'[3]9ud'!N7</f>
        <v>15.426456316157719</v>
      </c>
      <c r="O7" s="104">
        <f>+'[3]9ud'!O7</f>
        <v>113.63258520365753</v>
      </c>
      <c r="P7" s="22">
        <f>+'[3]9ud'!P7</f>
        <v>17198</v>
      </c>
      <c r="Q7" s="76">
        <f>+'[3]9ud'!Q7</f>
        <v>38.815537048321936</v>
      </c>
      <c r="R7" s="104">
        <f>+'[3]9ud'!R7</f>
        <v>91.742238344180095</v>
      </c>
      <c r="S7" s="22">
        <f>+'[3]9ud'!S7</f>
        <v>6300</v>
      </c>
      <c r="T7" s="76">
        <f>+'[3]9ud'!T7</f>
        <v>14.218972171440178</v>
      </c>
      <c r="U7" s="76">
        <f>+'[3]9ud'!U7</f>
        <v>87.731513716752545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f>+'[3]9ud'!B9</f>
        <v>5030</v>
      </c>
      <c r="C9" s="82">
        <f>+'[3]9ud'!C9</f>
        <v>98.357450136879152</v>
      </c>
      <c r="D9" s="12">
        <f>+'[3]9ud'!D9</f>
        <v>2506</v>
      </c>
      <c r="E9" s="82">
        <f>+'[3]9ud'!E9</f>
        <v>49.821073558648109</v>
      </c>
      <c r="F9" s="106">
        <f>+'[3]9ud'!F9</f>
        <v>93.612252521479263</v>
      </c>
      <c r="G9" s="13">
        <f>+'[3]9ud'!G9</f>
        <v>928</v>
      </c>
      <c r="H9" s="82">
        <f>+'[3]9ud'!H9</f>
        <v>18.449304174950299</v>
      </c>
      <c r="I9" s="82">
        <f>+'[3]9ud'!I9</f>
        <v>105.57451649601821</v>
      </c>
      <c r="J9" s="12">
        <f>+'[3]9ud'!J9</f>
        <v>1936</v>
      </c>
      <c r="K9" s="82">
        <f>+'[3]9ud'!K9</f>
        <v>38.489065606361827</v>
      </c>
      <c r="L9" s="106">
        <f>+'[3]9ud'!L9</f>
        <v>94.163424124513611</v>
      </c>
      <c r="M9" s="12">
        <f>+'[3]9ud'!M9</f>
        <v>610</v>
      </c>
      <c r="N9" s="82">
        <f>+'[3]9ud'!N9</f>
        <v>12.127236580516898</v>
      </c>
      <c r="O9" s="106">
        <f>+'[3]9ud'!O9</f>
        <v>116.1904761904762</v>
      </c>
      <c r="P9" s="12">
        <f>+'[3]9ud'!P9</f>
        <v>2011</v>
      </c>
      <c r="Q9" s="82">
        <f>+'[3]9ud'!Q9</f>
        <v>39.980119284294233</v>
      </c>
      <c r="R9" s="106">
        <f>+'[3]9ud'!R9</f>
        <v>88.356766256590518</v>
      </c>
      <c r="S9" s="12">
        <f>+'[3]9ud'!S9</f>
        <v>1004</v>
      </c>
      <c r="T9" s="82">
        <f>+'[3]9ud'!T9</f>
        <v>19.960238568588469</v>
      </c>
      <c r="U9" s="82">
        <f>+'[3]9ud'!U9</f>
        <v>88.692579505300344</v>
      </c>
    </row>
    <row r="10" spans="1:21" ht="15" customHeight="1" x14ac:dyDescent="0.2">
      <c r="A10" s="18" t="s">
        <v>24</v>
      </c>
      <c r="B10" s="12">
        <f>+'[3]9ud'!B17</f>
        <v>3086</v>
      </c>
      <c r="C10" s="82">
        <f>+'[3]9ud'!C17</f>
        <v>104.53929539295392</v>
      </c>
      <c r="D10" s="12">
        <f>+'[3]9ud'!D17</f>
        <v>1565</v>
      </c>
      <c r="E10" s="82">
        <f>+'[3]9ud'!E17</f>
        <v>50.712896953985741</v>
      </c>
      <c r="F10" s="106">
        <f>+'[3]9ud'!F17</f>
        <v>104.82250502344273</v>
      </c>
      <c r="G10" s="13">
        <f>+'[3]9ud'!G17</f>
        <v>550</v>
      </c>
      <c r="H10" s="82">
        <f>+'[3]9ud'!H17</f>
        <v>17.822423849643553</v>
      </c>
      <c r="I10" s="82">
        <f>+'[3]9ud'!I17</f>
        <v>116.03375527426161</v>
      </c>
      <c r="J10" s="12">
        <f>+'[3]9ud'!J17</f>
        <v>1116</v>
      </c>
      <c r="K10" s="82">
        <f>+'[3]9ud'!K17</f>
        <v>36.163318211276732</v>
      </c>
      <c r="L10" s="106">
        <f>+'[3]9ud'!L17</f>
        <v>100.45004500450045</v>
      </c>
      <c r="M10" s="12">
        <f>+'[3]9ud'!M17</f>
        <v>420</v>
      </c>
      <c r="N10" s="82">
        <f>+'[3]9ud'!N17</f>
        <v>13.609850939727803</v>
      </c>
      <c r="O10" s="106">
        <f>+'[3]9ud'!O17</f>
        <v>130.03095975232196</v>
      </c>
      <c r="P10" s="12">
        <f>+'[3]9ud'!P17</f>
        <v>1051</v>
      </c>
      <c r="Q10" s="82">
        <f>+'[3]9ud'!Q17</f>
        <v>34.057031756318864</v>
      </c>
      <c r="R10" s="106">
        <f>+'[3]9ud'!R17</f>
        <v>91.790393013100442</v>
      </c>
      <c r="S10" s="12">
        <f>+'[3]9ud'!S17</f>
        <v>369</v>
      </c>
      <c r="T10" s="82">
        <f>+'[3]9ud'!T17</f>
        <v>11.957226182760856</v>
      </c>
      <c r="U10" s="82">
        <f>+'[3]9ud'!U17</f>
        <v>87.648456057007124</v>
      </c>
    </row>
    <row r="11" spans="1:21" ht="15" customHeight="1" x14ac:dyDescent="0.2">
      <c r="A11" s="18" t="s">
        <v>25</v>
      </c>
      <c r="B11" s="12">
        <f>+'[3]9ud'!B25</f>
        <v>2873</v>
      </c>
      <c r="C11" s="82">
        <f>+'[3]9ud'!C25</f>
        <v>101.37614678899082</v>
      </c>
      <c r="D11" s="12">
        <f>+'[3]9ud'!D25</f>
        <v>1427</v>
      </c>
      <c r="E11" s="82">
        <f>+'[3]9ud'!E25</f>
        <v>49.669335189697179</v>
      </c>
      <c r="F11" s="106">
        <f>+'[3]9ud'!F25</f>
        <v>100.91937765205093</v>
      </c>
      <c r="G11" s="13">
        <f>+'[3]9ud'!G25</f>
        <v>544</v>
      </c>
      <c r="H11" s="82">
        <f>+'[3]9ud'!H25</f>
        <v>18.934911242603551</v>
      </c>
      <c r="I11" s="82">
        <f>+'[3]9ud'!I25</f>
        <v>109.6774193548387</v>
      </c>
      <c r="J11" s="12">
        <f>+'[3]9ud'!J25</f>
        <v>1082</v>
      </c>
      <c r="K11" s="82">
        <f>+'[3]9ud'!K25</f>
        <v>37.660981552384264</v>
      </c>
      <c r="L11" s="106">
        <f>+'[3]9ud'!L25</f>
        <v>96.607142857142861</v>
      </c>
      <c r="M11" s="12">
        <f>+'[3]9ud'!M25</f>
        <v>250</v>
      </c>
      <c r="N11" s="82">
        <f>+'[3]9ud'!N25</f>
        <v>8.70170553428472</v>
      </c>
      <c r="O11" s="106">
        <f>+'[3]9ud'!O25</f>
        <v>99.206349206349216</v>
      </c>
      <c r="P11" s="12">
        <f>+'[3]9ud'!P25</f>
        <v>723</v>
      </c>
      <c r="Q11" s="82">
        <f>+'[3]9ud'!Q25</f>
        <v>25.165332405151407</v>
      </c>
      <c r="R11" s="106">
        <f>+'[3]9ud'!R25</f>
        <v>101.40252454417953</v>
      </c>
      <c r="S11" s="12">
        <f>+'[3]9ud'!S25</f>
        <v>302</v>
      </c>
      <c r="T11" s="82">
        <f>+'[3]9ud'!T25</f>
        <v>10.511660285415941</v>
      </c>
      <c r="U11" s="82">
        <f>+'[3]9ud'!U25</f>
        <v>101.68350168350169</v>
      </c>
    </row>
    <row r="12" spans="1:21" ht="15" customHeight="1" x14ac:dyDescent="0.2">
      <c r="A12" s="18" t="s">
        <v>26</v>
      </c>
      <c r="B12" s="12">
        <f>+'[3]9ud'!B32</f>
        <v>13134</v>
      </c>
      <c r="C12" s="82">
        <f>+'[3]9ud'!C32</f>
        <v>101.93247962747381</v>
      </c>
      <c r="D12" s="12">
        <f>+'[3]9ud'!D32</f>
        <v>6312</v>
      </c>
      <c r="E12" s="82">
        <f>+'[3]9ud'!E32</f>
        <v>48.058474189127452</v>
      </c>
      <c r="F12" s="106">
        <f>+'[3]9ud'!F32</f>
        <v>102.33463035019454</v>
      </c>
      <c r="G12" s="13">
        <f>+'[3]9ud'!G32</f>
        <v>2320</v>
      </c>
      <c r="H12" s="82">
        <f>+'[3]9ud'!H32</f>
        <v>17.664077965585502</v>
      </c>
      <c r="I12" s="82">
        <f>+'[3]9ud'!I32</f>
        <v>106.12991765782252</v>
      </c>
      <c r="J12" s="12">
        <f>+'[3]9ud'!J32</f>
        <v>4462</v>
      </c>
      <c r="K12" s="82">
        <f>+'[3]9ud'!K32</f>
        <v>33.972894776914877</v>
      </c>
      <c r="L12" s="106">
        <f>+'[3]9ud'!L32</f>
        <v>96.246764452113894</v>
      </c>
      <c r="M12" s="12">
        <f>+'[3]9ud'!M32</f>
        <v>2169</v>
      </c>
      <c r="N12" s="82">
        <f>+'[3]9ud'!N32</f>
        <v>16.514390132480585</v>
      </c>
      <c r="O12" s="106">
        <f>+'[3]9ud'!O32</f>
        <v>112.79251170046803</v>
      </c>
      <c r="P12" s="12">
        <f>+'[3]9ud'!P32</f>
        <v>5567</v>
      </c>
      <c r="Q12" s="82">
        <f>+'[3]9ud'!Q32</f>
        <v>42.386173290695908</v>
      </c>
      <c r="R12" s="106">
        <f>+'[3]9ud'!R32</f>
        <v>96.649305555555557</v>
      </c>
      <c r="S12" s="12">
        <f>+'[3]9ud'!S32</f>
        <v>1254</v>
      </c>
      <c r="T12" s="82">
        <f>+'[3]9ud'!T32</f>
        <v>9.5477386934673358</v>
      </c>
      <c r="U12" s="82">
        <f>+'[3]9ud'!U32</f>
        <v>91.868131868131869</v>
      </c>
    </row>
    <row r="13" spans="1:21" ht="15" customHeight="1" x14ac:dyDescent="0.2">
      <c r="A13" s="18" t="s">
        <v>27</v>
      </c>
      <c r="B13" s="12">
        <f>+'[3]9ud'!B43</f>
        <v>6366</v>
      </c>
      <c r="C13" s="82">
        <f>+'[3]9ud'!C43</f>
        <v>106.41925777331996</v>
      </c>
      <c r="D13" s="12">
        <f>+'[3]9ud'!D43</f>
        <v>3271</v>
      </c>
      <c r="E13" s="82">
        <f>+'[3]9ud'!E43</f>
        <v>51.382343700911093</v>
      </c>
      <c r="F13" s="106">
        <f>+'[3]9ud'!F43</f>
        <v>105.96047942986719</v>
      </c>
      <c r="G13" s="13">
        <f>+'[3]9ud'!G43</f>
        <v>1336</v>
      </c>
      <c r="H13" s="82">
        <f>+'[3]9ud'!H43</f>
        <v>20.986490732013824</v>
      </c>
      <c r="I13" s="82">
        <f>+'[3]9ud'!I43</f>
        <v>117.6056338028169</v>
      </c>
      <c r="J13" s="12">
        <f>+'[3]9ud'!J43</f>
        <v>2179</v>
      </c>
      <c r="K13" s="82">
        <f>+'[3]9ud'!K43</f>
        <v>34.228715048696202</v>
      </c>
      <c r="L13" s="106">
        <f>+'[3]9ud'!L43</f>
        <v>97.800718132854584</v>
      </c>
      <c r="M13" s="12">
        <f>+'[3]9ud'!M43</f>
        <v>1081</v>
      </c>
      <c r="N13" s="82">
        <f>+'[3]9ud'!N43</f>
        <v>16.980835689601008</v>
      </c>
      <c r="O13" s="106">
        <f>+'[3]9ud'!O43</f>
        <v>132.96432964329642</v>
      </c>
      <c r="P13" s="12">
        <f>+'[3]9ud'!P43</f>
        <v>2260</v>
      </c>
      <c r="Q13" s="82">
        <f>+'[3]9ud'!Q43</f>
        <v>35.501099591580271</v>
      </c>
      <c r="R13" s="106">
        <f>+'[3]9ud'!R43</f>
        <v>96.129306678009357</v>
      </c>
      <c r="S13" s="12">
        <f>+'[3]9ud'!S43</f>
        <v>699</v>
      </c>
      <c r="T13" s="82">
        <f>+'[3]9ud'!T43</f>
        <v>10.980207351555137</v>
      </c>
      <c r="U13" s="82">
        <f>+'[3]9ud'!U43</f>
        <v>92.705570291777178</v>
      </c>
    </row>
    <row r="14" spans="1:21" ht="15" customHeight="1" x14ac:dyDescent="0.2">
      <c r="A14" s="18" t="s">
        <v>28</v>
      </c>
      <c r="B14" s="12">
        <f>+'[3]9ud'!B50</f>
        <v>2565</v>
      </c>
      <c r="C14" s="82">
        <f>+'[3]9ud'!C50</f>
        <v>89.310584958217262</v>
      </c>
      <c r="D14" s="12">
        <f>+'[3]9ud'!D50</f>
        <v>1284</v>
      </c>
      <c r="E14" s="82">
        <f>+'[3]9ud'!E50</f>
        <v>50.058479532163744</v>
      </c>
      <c r="F14" s="106">
        <f>+'[3]9ud'!F50</f>
        <v>85.033112582781456</v>
      </c>
      <c r="G14" s="13">
        <f>+'[3]9ud'!G50</f>
        <v>656</v>
      </c>
      <c r="H14" s="82">
        <f>+'[3]9ud'!H50</f>
        <v>25.575048732943468</v>
      </c>
      <c r="I14" s="82">
        <f>+'[3]9ud'!I50</f>
        <v>103.79746835443038</v>
      </c>
      <c r="J14" s="12">
        <f>+'[3]9ud'!J50</f>
        <v>858</v>
      </c>
      <c r="K14" s="82">
        <f>+'[3]9ud'!K50</f>
        <v>33.450292397660817</v>
      </c>
      <c r="L14" s="106">
        <f>+'[3]9ud'!L50</f>
        <v>75.594713656387668</v>
      </c>
      <c r="M14" s="12">
        <f>+'[3]9ud'!M50</f>
        <v>373</v>
      </c>
      <c r="N14" s="82">
        <f>+'[3]9ud'!N50</f>
        <v>14.541910331384015</v>
      </c>
      <c r="O14" s="106">
        <f>+'[3]9ud'!O50</f>
        <v>93.718592964824126</v>
      </c>
      <c r="P14" s="12">
        <f>+'[3]9ud'!P50</f>
        <v>913</v>
      </c>
      <c r="Q14" s="82">
        <f>+'[3]9ud'!Q50</f>
        <v>35.594541910331387</v>
      </c>
      <c r="R14" s="106">
        <f>+'[3]9ud'!R50</f>
        <v>82.774252039891209</v>
      </c>
      <c r="S14" s="12">
        <f>+'[3]9ud'!S50</f>
        <v>563</v>
      </c>
      <c r="T14" s="82">
        <f>+'[3]9ud'!T50</f>
        <v>21.949317738791425</v>
      </c>
      <c r="U14" s="82">
        <f>+'[3]9ud'!U50</f>
        <v>74.176548089591563</v>
      </c>
    </row>
    <row r="15" spans="1:21" ht="15" customHeight="1" x14ac:dyDescent="0.2">
      <c r="A15" s="18" t="s">
        <v>29</v>
      </c>
      <c r="B15" s="12">
        <f>+'[3]9ud'!B56</f>
        <v>1445</v>
      </c>
      <c r="C15" s="82">
        <f>+'[3]9ud'!C56</f>
        <v>92.866323907455012</v>
      </c>
      <c r="D15" s="12">
        <f>+'[3]9ud'!D56</f>
        <v>704</v>
      </c>
      <c r="E15" s="82">
        <f>+'[3]9ud'!E56</f>
        <v>48.719723183391004</v>
      </c>
      <c r="F15" s="106">
        <f>+'[3]9ud'!F56</f>
        <v>89.681528662420391</v>
      </c>
      <c r="G15" s="13">
        <f>+'[3]9ud'!G56</f>
        <v>256</v>
      </c>
      <c r="H15" s="82">
        <f>+'[3]9ud'!H56</f>
        <v>17.716262975778545</v>
      </c>
      <c r="I15" s="82">
        <f>+'[3]9ud'!I56</f>
        <v>102.81124497991966</v>
      </c>
      <c r="J15" s="12">
        <f>+'[3]9ud'!J56</f>
        <v>552</v>
      </c>
      <c r="K15" s="82">
        <f>+'[3]9ud'!K56</f>
        <v>38.200692041522494</v>
      </c>
      <c r="L15" s="106">
        <f>+'[3]9ud'!L56</f>
        <v>87.066246056782333</v>
      </c>
      <c r="M15" s="12">
        <f>+'[3]9ud'!M56</f>
        <v>152</v>
      </c>
      <c r="N15" s="82">
        <f>+'[3]9ud'!N56</f>
        <v>10.519031141868512</v>
      </c>
      <c r="O15" s="106">
        <f>+'[3]9ud'!O56</f>
        <v>101.33333333333334</v>
      </c>
      <c r="P15" s="12">
        <f>+'[3]9ud'!P56</f>
        <v>425</v>
      </c>
      <c r="Q15" s="82">
        <f>+'[3]9ud'!Q56</f>
        <v>29.411764705882355</v>
      </c>
      <c r="R15" s="106">
        <f>+'[3]9ud'!R56</f>
        <v>77.838827838827839</v>
      </c>
      <c r="S15" s="12">
        <f>+'[3]9ud'!S56</f>
        <v>178</v>
      </c>
      <c r="T15" s="82">
        <f>+'[3]9ud'!T56</f>
        <v>12.318339100346021</v>
      </c>
      <c r="U15" s="82">
        <f>+'[3]9ud'!U56</f>
        <v>71.2</v>
      </c>
    </row>
    <row r="16" spans="1:21" ht="15" customHeight="1" x14ac:dyDescent="0.2">
      <c r="A16" s="18" t="s">
        <v>30</v>
      </c>
      <c r="B16" s="12">
        <f>+'[3]9ud'!B62</f>
        <v>2428</v>
      </c>
      <c r="C16" s="82">
        <f>+'[3]9ud'!C62</f>
        <v>94.585118815738213</v>
      </c>
      <c r="D16" s="12">
        <f>+'[3]9ud'!D62</f>
        <v>1174</v>
      </c>
      <c r="E16" s="82">
        <f>+'[3]9ud'!E62</f>
        <v>48.352553542009886</v>
      </c>
      <c r="F16" s="106">
        <f>+'[3]9ud'!F62</f>
        <v>92.953285827395092</v>
      </c>
      <c r="G16" s="13">
        <f>+'[3]9ud'!G62</f>
        <v>595</v>
      </c>
      <c r="H16" s="82">
        <f>+'[3]9ud'!H62</f>
        <v>24.505766062602966</v>
      </c>
      <c r="I16" s="82">
        <f>+'[3]9ud'!I62</f>
        <v>100.67681895093064</v>
      </c>
      <c r="J16" s="12">
        <f>+'[3]9ud'!J62</f>
        <v>785</v>
      </c>
      <c r="K16" s="82">
        <f>+'[3]9ud'!K62</f>
        <v>32.331136738056017</v>
      </c>
      <c r="L16" s="106">
        <f>+'[3]9ud'!L62</f>
        <v>94.578313253012041</v>
      </c>
      <c r="M16" s="12">
        <f>+'[3]9ud'!M62</f>
        <v>728</v>
      </c>
      <c r="N16" s="82">
        <f>+'[3]9ud'!N62</f>
        <v>29.983525535420096</v>
      </c>
      <c r="O16" s="106">
        <f>+'[3]9ud'!O62</f>
        <v>105.9679767103348</v>
      </c>
      <c r="P16" s="12">
        <f>+'[3]9ud'!P62</f>
        <v>1282</v>
      </c>
      <c r="Q16" s="82">
        <f>+'[3]9ud'!Q62</f>
        <v>52.800658978583193</v>
      </c>
      <c r="R16" s="106">
        <f>+'[3]9ud'!R62</f>
        <v>91.05113636363636</v>
      </c>
      <c r="S16" s="12">
        <f>+'[3]9ud'!S62</f>
        <v>418</v>
      </c>
      <c r="T16" s="82">
        <f>+'[3]9ud'!T62</f>
        <v>17.215815485996703</v>
      </c>
      <c r="U16" s="82">
        <f>+'[3]9ud'!U62</f>
        <v>91.666666666666657</v>
      </c>
    </row>
    <row r="17" spans="1:21" ht="15" customHeight="1" x14ac:dyDescent="0.2">
      <c r="A17" s="18" t="s">
        <v>31</v>
      </c>
      <c r="B17" s="12">
        <f>+'[3]9ud'!B68</f>
        <v>1693</v>
      </c>
      <c r="C17" s="82">
        <f>+'[3]9ud'!C68</f>
        <v>98.201856148491885</v>
      </c>
      <c r="D17" s="12">
        <f>+'[3]9ud'!D68</f>
        <v>906</v>
      </c>
      <c r="E17" s="82">
        <f>+'[3]9ud'!E68</f>
        <v>53.514471352628469</v>
      </c>
      <c r="F17" s="106">
        <f>+'[3]9ud'!F68</f>
        <v>93.691830403309211</v>
      </c>
      <c r="G17" s="13">
        <f>+'[3]9ud'!G68</f>
        <v>363</v>
      </c>
      <c r="H17" s="82">
        <f>+'[3]9ud'!H68</f>
        <v>21.441228588304785</v>
      </c>
      <c r="I17" s="82">
        <f>+'[3]9ud'!I68</f>
        <v>113.08411214953271</v>
      </c>
      <c r="J17" s="12">
        <f>+'[3]9ud'!J68</f>
        <v>643</v>
      </c>
      <c r="K17" s="82">
        <f>+'[3]9ud'!K68</f>
        <v>37.979917306556409</v>
      </c>
      <c r="L17" s="106">
        <f>+'[3]9ud'!L68</f>
        <v>91.726105563480743</v>
      </c>
      <c r="M17" s="12">
        <f>+'[3]9ud'!M68</f>
        <v>228</v>
      </c>
      <c r="N17" s="82">
        <f>+'[3]9ud'!N68</f>
        <v>13.467217956290609</v>
      </c>
      <c r="O17" s="106">
        <f>+'[3]9ud'!O68</f>
        <v>128.81355932203388</v>
      </c>
      <c r="P17" s="12">
        <f>+'[3]9ud'!P68</f>
        <v>534</v>
      </c>
      <c r="Q17" s="82">
        <f>+'[3]9ud'!Q68</f>
        <v>31.54164205552274</v>
      </c>
      <c r="R17" s="106">
        <f>+'[3]9ud'!R68</f>
        <v>89.447236180904525</v>
      </c>
      <c r="S17" s="12">
        <f>+'[3]9ud'!S68</f>
        <v>300</v>
      </c>
      <c r="T17" s="82">
        <f>+'[3]9ud'!T68</f>
        <v>17.720023626698168</v>
      </c>
      <c r="U17" s="82">
        <f>+'[3]9ud'!U68</f>
        <v>88.495575221238937</v>
      </c>
    </row>
    <row r="18" spans="1:21" ht="15" customHeight="1" x14ac:dyDescent="0.2">
      <c r="A18" s="18" t="s">
        <v>32</v>
      </c>
      <c r="B18" s="12">
        <f>+'[3]9ud'!B72</f>
        <v>1775</v>
      </c>
      <c r="C18" s="82">
        <f>+'[3]9ud'!C72</f>
        <v>88.352414136386258</v>
      </c>
      <c r="D18" s="12">
        <f>+'[3]9ud'!D72</f>
        <v>815</v>
      </c>
      <c r="E18" s="82">
        <f>+'[3]9ud'!E72</f>
        <v>45.91549295774648</v>
      </c>
      <c r="F18" s="106">
        <f>+'[3]9ud'!F72</f>
        <v>88.203463203463201</v>
      </c>
      <c r="G18" s="13">
        <f>+'[3]9ud'!G72</f>
        <v>389</v>
      </c>
      <c r="H18" s="82">
        <f>+'[3]9ud'!H72</f>
        <v>21.91549295774648</v>
      </c>
      <c r="I18" s="82">
        <f>+'[3]9ud'!I72</f>
        <v>98.9821882951654</v>
      </c>
      <c r="J18" s="12">
        <f>+'[3]9ud'!J72</f>
        <v>655</v>
      </c>
      <c r="K18" s="82">
        <f>+'[3]9ud'!K72</f>
        <v>36.901408450704224</v>
      </c>
      <c r="L18" s="106">
        <f>+'[3]9ud'!L72</f>
        <v>81.366459627329192</v>
      </c>
      <c r="M18" s="12">
        <f>+'[3]9ud'!M72</f>
        <v>380</v>
      </c>
      <c r="N18" s="82">
        <f>+'[3]9ud'!N72</f>
        <v>21.408450704225352</v>
      </c>
      <c r="O18" s="106">
        <f>+'[3]9ud'!O72</f>
        <v>102.70270270270269</v>
      </c>
      <c r="P18" s="12">
        <f>+'[3]9ud'!P72</f>
        <v>948</v>
      </c>
      <c r="Q18" s="82">
        <f>+'[3]9ud'!Q72</f>
        <v>53.408450704225352</v>
      </c>
      <c r="R18" s="106">
        <f>+'[3]9ud'!R72</f>
        <v>78.088962108731465</v>
      </c>
      <c r="S18" s="12">
        <f>+'[3]9ud'!S72</f>
        <v>367</v>
      </c>
      <c r="T18" s="82">
        <f>+'[3]9ud'!T72</f>
        <v>20.676056338028172</v>
      </c>
      <c r="U18" s="82">
        <f>+'[3]9ud'!U72</f>
        <v>73.547094188376747</v>
      </c>
    </row>
    <row r="19" spans="1:21" ht="15" customHeight="1" x14ac:dyDescent="0.2">
      <c r="A19" s="18" t="s">
        <v>33</v>
      </c>
      <c r="B19" s="12">
        <f>+'[3]9ud'!B77</f>
        <v>1288</v>
      </c>
      <c r="C19" s="82">
        <f>+'[3]9ud'!C77</f>
        <v>96.19118745332338</v>
      </c>
      <c r="D19" s="12">
        <f>+'[3]9ud'!D77</f>
        <v>595</v>
      </c>
      <c r="E19" s="82">
        <f>+'[3]9ud'!E77</f>
        <v>46.195652173913047</v>
      </c>
      <c r="F19" s="106">
        <f>+'[3]9ud'!F77</f>
        <v>90.425531914893625</v>
      </c>
      <c r="G19" s="13">
        <f>+'[3]9ud'!G77</f>
        <v>277</v>
      </c>
      <c r="H19" s="82">
        <f>+'[3]9ud'!H77</f>
        <v>21.506211180124225</v>
      </c>
      <c r="I19" s="82">
        <f>+'[3]9ud'!I77</f>
        <v>101.09489051094891</v>
      </c>
      <c r="J19" s="12">
        <f>+'[3]9ud'!J77</f>
        <v>387</v>
      </c>
      <c r="K19" s="82">
        <f>+'[3]9ud'!K77</f>
        <v>30.046583850931679</v>
      </c>
      <c r="L19" s="106">
        <f>+'[3]9ud'!L77</f>
        <v>82.869379014989292</v>
      </c>
      <c r="M19" s="12">
        <f>+'[3]9ud'!M77</f>
        <v>179</v>
      </c>
      <c r="N19" s="82">
        <f>+'[3]9ud'!N77</f>
        <v>13.897515527950311</v>
      </c>
      <c r="O19" s="106">
        <f>+'[3]9ud'!O77</f>
        <v>102.28571428571429</v>
      </c>
      <c r="P19" s="12">
        <f>+'[3]9ud'!P77</f>
        <v>537</v>
      </c>
      <c r="Q19" s="82">
        <f>+'[3]9ud'!Q77</f>
        <v>41.692546583850934</v>
      </c>
      <c r="R19" s="106">
        <f>+'[3]9ud'!R77</f>
        <v>89.202657807308967</v>
      </c>
      <c r="S19" s="12">
        <f>+'[3]9ud'!S77</f>
        <v>200</v>
      </c>
      <c r="T19" s="82">
        <f>+'[3]9ud'!T77</f>
        <v>15.527950310559005</v>
      </c>
      <c r="U19" s="82">
        <f>+'[3]9ud'!U77</f>
        <v>92.592592592592595</v>
      </c>
    </row>
    <row r="20" spans="1:21" ht="15" customHeight="1" x14ac:dyDescent="0.2">
      <c r="A20" s="25" t="s">
        <v>34</v>
      </c>
      <c r="B20" s="26">
        <f>+'[3]9ud'!B83</f>
        <v>2624</v>
      </c>
      <c r="C20" s="84">
        <f>+'[3]9ud'!C83</f>
        <v>99.620349278663639</v>
      </c>
      <c r="D20" s="26">
        <f>+'[3]9ud'!D83</f>
        <v>1494</v>
      </c>
      <c r="E20" s="84">
        <f>+'[3]9ud'!E83</f>
        <v>56.935975609756099</v>
      </c>
      <c r="F20" s="107">
        <f>+'[3]9ud'!F83</f>
        <v>103.82209867963863</v>
      </c>
      <c r="G20" s="27">
        <f>+'[3]9ud'!G83</f>
        <v>535</v>
      </c>
      <c r="H20" s="84">
        <f>+'[3]9ud'!H83</f>
        <v>20.388719512195124</v>
      </c>
      <c r="I20" s="84">
        <f>+'[3]9ud'!I83</f>
        <v>111.45833333333333</v>
      </c>
      <c r="J20" s="26">
        <f>+'[3]9ud'!J83</f>
        <v>989</v>
      </c>
      <c r="K20" s="84">
        <f>+'[3]9ud'!K83</f>
        <v>37.690548780487802</v>
      </c>
      <c r="L20" s="107">
        <f>+'[3]9ud'!L83</f>
        <v>90.733944954128447</v>
      </c>
      <c r="M20" s="26">
        <f>+'[3]9ud'!M83</f>
        <v>265</v>
      </c>
      <c r="N20" s="84">
        <f>+'[3]9ud'!N83</f>
        <v>10.099085365853659</v>
      </c>
      <c r="O20" s="107">
        <f>+'[3]9ud'!O83</f>
        <v>119.36936936936937</v>
      </c>
      <c r="P20" s="26">
        <f>+'[3]9ud'!P83</f>
        <v>947</v>
      </c>
      <c r="Q20" s="84">
        <f>+'[3]9ud'!Q83</f>
        <v>36.089939024390247</v>
      </c>
      <c r="R20" s="107">
        <f>+'[3]9ud'!R83</f>
        <v>91.852570320077604</v>
      </c>
      <c r="S20" s="26">
        <f>+'[3]9ud'!S83</f>
        <v>646</v>
      </c>
      <c r="T20" s="84">
        <f>+'[3]9ud'!T83</f>
        <v>24.618902439024389</v>
      </c>
      <c r="U20" s="84">
        <f>+'[3]9ud'!U83</f>
        <v>93.21789321789322</v>
      </c>
    </row>
    <row r="21" spans="1:21" ht="15" customHeight="1" x14ac:dyDescent="0.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spans="1:21" ht="15" customHeight="1" x14ac:dyDescent="0.2">
      <c r="A22" s="69" t="s">
        <v>147</v>
      </c>
    </row>
  </sheetData>
  <mergeCells count="9">
    <mergeCell ref="P4:R4"/>
    <mergeCell ref="S4:U4"/>
    <mergeCell ref="M3:O3"/>
    <mergeCell ref="P3:R3"/>
    <mergeCell ref="B4:C4"/>
    <mergeCell ref="D4:F4"/>
    <mergeCell ref="G4:I4"/>
    <mergeCell ref="J4:L4"/>
    <mergeCell ref="M4:O4"/>
  </mergeCells>
  <hyperlinks>
    <hyperlink ref="A22" location="Kazalo!A1" display="nazaj na kazalo" xr:uid="{00000000-0004-0000-15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4" width="6.42578125" style="6" customWidth="1"/>
    <col min="5" max="6" width="5.7109375" style="6" customWidth="1"/>
    <col min="7" max="7" width="6.42578125" style="6" customWidth="1"/>
    <col min="8" max="9" width="5.7109375" style="6" customWidth="1"/>
    <col min="10" max="10" width="6.42578125" style="6" customWidth="1"/>
    <col min="11" max="12" width="5.7109375" style="6" customWidth="1"/>
    <col min="13" max="13" width="6.42578125" style="6" customWidth="1"/>
    <col min="14" max="15" width="5.7109375" style="6" customWidth="1"/>
    <col min="16" max="16" width="6.42578125" style="6" customWidth="1"/>
    <col min="17" max="18" width="5.7109375" style="6" customWidth="1"/>
    <col min="19" max="19" width="6.42578125" style="6" customWidth="1"/>
    <col min="20" max="21" width="5.7109375" style="6" customWidth="1"/>
    <col min="22" max="16384" width="9.140625" style="6"/>
  </cols>
  <sheetData>
    <row r="1" spans="1:21" ht="15" customHeight="1" x14ac:dyDescent="0.2">
      <c r="A1" s="9" t="s">
        <v>180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21" ht="15.75" customHeight="1" x14ac:dyDescent="0.2">
      <c r="A3" s="50"/>
      <c r="B3" s="19"/>
      <c r="C3" s="35"/>
      <c r="D3" s="19"/>
      <c r="E3" s="35"/>
      <c r="F3" s="30"/>
      <c r="G3" s="29"/>
      <c r="H3" s="29"/>
      <c r="I3" s="29"/>
      <c r="J3" s="118"/>
      <c r="K3" s="29"/>
      <c r="L3" s="30"/>
      <c r="M3" s="316" t="s">
        <v>80</v>
      </c>
      <c r="N3" s="316"/>
      <c r="O3" s="316"/>
      <c r="P3" s="315" t="s">
        <v>78</v>
      </c>
      <c r="Q3" s="316"/>
      <c r="R3" s="317"/>
      <c r="S3" s="309"/>
      <c r="T3" s="309"/>
      <c r="U3" s="309"/>
    </row>
    <row r="4" spans="1:21" ht="15" customHeight="1" x14ac:dyDescent="0.2">
      <c r="A4" s="161"/>
      <c r="B4" s="310" t="s">
        <v>72</v>
      </c>
      <c r="C4" s="311"/>
      <c r="D4" s="310" t="s">
        <v>74</v>
      </c>
      <c r="E4" s="311"/>
      <c r="F4" s="314"/>
      <c r="G4" s="311" t="s">
        <v>75</v>
      </c>
      <c r="H4" s="311"/>
      <c r="I4" s="311"/>
      <c r="J4" s="310" t="s">
        <v>76</v>
      </c>
      <c r="K4" s="311"/>
      <c r="L4" s="314"/>
      <c r="M4" s="311" t="s">
        <v>79</v>
      </c>
      <c r="N4" s="311"/>
      <c r="O4" s="311"/>
      <c r="P4" s="310" t="s">
        <v>77</v>
      </c>
      <c r="Q4" s="311"/>
      <c r="R4" s="314"/>
      <c r="S4" s="311" t="s">
        <v>81</v>
      </c>
      <c r="T4" s="311"/>
      <c r="U4" s="311"/>
    </row>
    <row r="5" spans="1:21" ht="15" customHeight="1" x14ac:dyDescent="0.2">
      <c r="A5" s="161" t="s">
        <v>66</v>
      </c>
      <c r="B5" s="256"/>
      <c r="C5" s="142" t="s">
        <v>611</v>
      </c>
      <c r="D5" s="256"/>
      <c r="E5" s="257"/>
      <c r="F5" s="241" t="s">
        <v>611</v>
      </c>
      <c r="G5" s="257"/>
      <c r="H5" s="257"/>
      <c r="I5" s="142" t="s">
        <v>611</v>
      </c>
      <c r="J5" s="256"/>
      <c r="K5" s="257"/>
      <c r="L5" s="142" t="s">
        <v>611</v>
      </c>
      <c r="M5" s="256"/>
      <c r="N5" s="257"/>
      <c r="O5" s="142" t="s">
        <v>611</v>
      </c>
      <c r="P5" s="256"/>
      <c r="Q5" s="257"/>
      <c r="R5" s="142" t="s">
        <v>611</v>
      </c>
      <c r="S5" s="256"/>
      <c r="T5" s="257"/>
      <c r="U5" s="142" t="s">
        <v>611</v>
      </c>
    </row>
    <row r="6" spans="1:21" ht="15" customHeight="1" x14ac:dyDescent="0.2">
      <c r="A6" s="162" t="s">
        <v>60</v>
      </c>
      <c r="B6" s="166" t="s">
        <v>611</v>
      </c>
      <c r="C6" s="167" t="s">
        <v>612</v>
      </c>
      <c r="D6" s="166" t="s">
        <v>611</v>
      </c>
      <c r="E6" s="167" t="s">
        <v>73</v>
      </c>
      <c r="F6" s="167" t="s">
        <v>612</v>
      </c>
      <c r="G6" s="166" t="s">
        <v>611</v>
      </c>
      <c r="H6" s="167" t="s">
        <v>73</v>
      </c>
      <c r="I6" s="167" t="s">
        <v>612</v>
      </c>
      <c r="J6" s="166" t="s">
        <v>611</v>
      </c>
      <c r="K6" s="167" t="s">
        <v>73</v>
      </c>
      <c r="L6" s="167" t="s">
        <v>612</v>
      </c>
      <c r="M6" s="166" t="s">
        <v>611</v>
      </c>
      <c r="N6" s="167" t="s">
        <v>73</v>
      </c>
      <c r="O6" s="167" t="s">
        <v>612</v>
      </c>
      <c r="P6" s="166" t="s">
        <v>611</v>
      </c>
      <c r="Q6" s="167" t="s">
        <v>73</v>
      </c>
      <c r="R6" s="167" t="s">
        <v>612</v>
      </c>
      <c r="S6" s="166" t="s">
        <v>611</v>
      </c>
      <c r="T6" s="167" t="s">
        <v>73</v>
      </c>
      <c r="U6" s="167" t="s">
        <v>612</v>
      </c>
    </row>
    <row r="7" spans="1:21" ht="15" customHeight="1" x14ac:dyDescent="0.2">
      <c r="A7" s="21" t="s">
        <v>22</v>
      </c>
      <c r="B7" s="22">
        <v>44307</v>
      </c>
      <c r="C7" s="76">
        <v>99.637941890797876</v>
      </c>
      <c r="D7" s="22">
        <v>22053</v>
      </c>
      <c r="E7" s="76">
        <v>49.773173539169882</v>
      </c>
      <c r="F7" s="104">
        <v>98.516863971409435</v>
      </c>
      <c r="G7" s="23">
        <v>8749</v>
      </c>
      <c r="H7" s="76">
        <v>19.746315480623831</v>
      </c>
      <c r="I7" s="76">
        <v>107.86586117618049</v>
      </c>
      <c r="J7" s="22">
        <v>15644</v>
      </c>
      <c r="K7" s="76">
        <v>35.308190579366695</v>
      </c>
      <c r="L7" s="104">
        <v>93.047046927972403</v>
      </c>
      <c r="M7" s="23">
        <v>6835</v>
      </c>
      <c r="N7" s="76">
        <v>15.426456316157719</v>
      </c>
      <c r="O7" s="76">
        <v>113.63258520365753</v>
      </c>
      <c r="P7" s="22">
        <v>17198</v>
      </c>
      <c r="Q7" s="76">
        <v>38.815537048321936</v>
      </c>
      <c r="R7" s="104">
        <v>91.742238344180095</v>
      </c>
      <c r="S7" s="23">
        <v>6300</v>
      </c>
      <c r="T7" s="76">
        <v>14.218972171440178</v>
      </c>
      <c r="U7" s="76">
        <v>87.731513716752545</v>
      </c>
    </row>
    <row r="8" spans="1:21" ht="12.75" customHeight="1" x14ac:dyDescent="0.2">
      <c r="A8" s="11"/>
      <c r="B8" s="15"/>
      <c r="C8" s="79"/>
      <c r="D8" s="15"/>
      <c r="E8" s="79"/>
      <c r="F8" s="105"/>
      <c r="G8" s="16"/>
      <c r="H8" s="79"/>
      <c r="I8" s="79"/>
      <c r="J8" s="15"/>
      <c r="K8" s="79"/>
      <c r="L8" s="105"/>
      <c r="M8" s="16"/>
      <c r="N8" s="79"/>
      <c r="O8" s="79"/>
      <c r="P8" s="15"/>
      <c r="Q8" s="79"/>
      <c r="R8" s="105"/>
      <c r="S8" s="16"/>
      <c r="T8" s="79"/>
      <c r="U8" s="79"/>
    </row>
    <row r="9" spans="1:21" ht="15" customHeight="1" x14ac:dyDescent="0.2">
      <c r="A9" s="71" t="s">
        <v>35</v>
      </c>
      <c r="B9" s="72">
        <v>25377</v>
      </c>
      <c r="C9" s="80">
        <v>97.716596072391212</v>
      </c>
      <c r="D9" s="72">
        <v>12788</v>
      </c>
      <c r="E9" s="80">
        <v>50.392087323166649</v>
      </c>
      <c r="F9" s="120">
        <v>95.854883442020835</v>
      </c>
      <c r="G9" s="17">
        <v>5510</v>
      </c>
      <c r="H9" s="80">
        <v>21.712574378374118</v>
      </c>
      <c r="I9" s="80">
        <v>107.11508553654743</v>
      </c>
      <c r="J9" s="72">
        <v>8903</v>
      </c>
      <c r="K9" s="80">
        <v>35.082949127162394</v>
      </c>
      <c r="L9" s="120">
        <v>90.986203372508939</v>
      </c>
      <c r="M9" s="17">
        <v>3838</v>
      </c>
      <c r="N9" s="80">
        <v>15.123931118729558</v>
      </c>
      <c r="O9" s="80">
        <v>106.6111111111111</v>
      </c>
      <c r="P9" s="72">
        <v>10284</v>
      </c>
      <c r="Q9" s="80">
        <v>40.524884738148721</v>
      </c>
      <c r="R9" s="120">
        <v>90.384953418878538</v>
      </c>
      <c r="S9" s="17">
        <v>4398</v>
      </c>
      <c r="T9" s="80">
        <v>17.330653741577017</v>
      </c>
      <c r="U9" s="80">
        <v>87.123613312202849</v>
      </c>
    </row>
    <row r="10" spans="1:21" ht="15" customHeight="1" x14ac:dyDescent="0.2">
      <c r="A10" s="44" t="s">
        <v>41</v>
      </c>
      <c r="B10" s="12">
        <v>3503</v>
      </c>
      <c r="C10" s="82">
        <v>96.794694667035102</v>
      </c>
      <c r="D10" s="12">
        <v>1672</v>
      </c>
      <c r="E10" s="82">
        <v>47.730516699971453</v>
      </c>
      <c r="F10" s="106">
        <v>95.761741122565866</v>
      </c>
      <c r="G10" s="13">
        <v>929</v>
      </c>
      <c r="H10" s="82">
        <v>26.520125606622898</v>
      </c>
      <c r="I10" s="82">
        <v>103.10765815760266</v>
      </c>
      <c r="J10" s="12">
        <v>983</v>
      </c>
      <c r="K10" s="82">
        <v>28.061661433057377</v>
      </c>
      <c r="L10" s="106">
        <v>93.352326685660017</v>
      </c>
      <c r="M10" s="13">
        <v>1038</v>
      </c>
      <c r="N10" s="82">
        <v>29.631744219240652</v>
      </c>
      <c r="O10" s="82">
        <v>107.01030927835052</v>
      </c>
      <c r="P10" s="12">
        <v>1863</v>
      </c>
      <c r="Q10" s="82">
        <v>53.182986011989719</v>
      </c>
      <c r="R10" s="106">
        <v>96.478508544795432</v>
      </c>
      <c r="S10" s="13">
        <v>495</v>
      </c>
      <c r="T10" s="82">
        <v>14.130745075649443</v>
      </c>
      <c r="U10" s="82">
        <v>91.666666666666657</v>
      </c>
    </row>
    <row r="11" spans="1:21" ht="15" customHeight="1" x14ac:dyDescent="0.2">
      <c r="A11" s="44" t="s">
        <v>38</v>
      </c>
      <c r="B11" s="12">
        <v>1431</v>
      </c>
      <c r="C11" s="82">
        <v>99.237170596393895</v>
      </c>
      <c r="D11" s="12">
        <v>806</v>
      </c>
      <c r="E11" s="82">
        <v>56.324248777078964</v>
      </c>
      <c r="F11" s="106">
        <v>103.33333333333334</v>
      </c>
      <c r="G11" s="13">
        <v>280</v>
      </c>
      <c r="H11" s="82">
        <v>19.566736547868622</v>
      </c>
      <c r="I11" s="82">
        <v>102.94117647058823</v>
      </c>
      <c r="J11" s="12">
        <v>547</v>
      </c>
      <c r="K11" s="82">
        <v>38.225017470300486</v>
      </c>
      <c r="L11" s="106">
        <v>93.664383561643831</v>
      </c>
      <c r="M11" s="13">
        <v>141</v>
      </c>
      <c r="N11" s="82">
        <v>9.8532494758909852</v>
      </c>
      <c r="O11" s="82">
        <v>105.22388059701493</v>
      </c>
      <c r="P11" s="12">
        <v>552</v>
      </c>
      <c r="Q11" s="82">
        <v>38.574423480083858</v>
      </c>
      <c r="R11" s="106">
        <v>103.56472795497184</v>
      </c>
      <c r="S11" s="13">
        <v>392</v>
      </c>
      <c r="T11" s="82">
        <v>27.393431167016075</v>
      </c>
      <c r="U11" s="82">
        <v>96.078431372549019</v>
      </c>
    </row>
    <row r="12" spans="1:21" ht="15" customHeight="1" x14ac:dyDescent="0.2">
      <c r="A12" s="44" t="s">
        <v>37</v>
      </c>
      <c r="B12" s="12">
        <v>7693</v>
      </c>
      <c r="C12" s="82">
        <v>101.77272125942585</v>
      </c>
      <c r="D12" s="12">
        <v>3951</v>
      </c>
      <c r="E12" s="82">
        <v>51.358377746002859</v>
      </c>
      <c r="F12" s="106">
        <v>99.221496735308889</v>
      </c>
      <c r="G12" s="13">
        <v>1616</v>
      </c>
      <c r="H12" s="82">
        <v>21.006109450149488</v>
      </c>
      <c r="I12" s="82">
        <v>115.84229390681004</v>
      </c>
      <c r="J12" s="12">
        <v>2784</v>
      </c>
      <c r="K12" s="82">
        <v>36.188743013128814</v>
      </c>
      <c r="L12" s="106">
        <v>96</v>
      </c>
      <c r="M12" s="13">
        <v>992</v>
      </c>
      <c r="N12" s="82">
        <v>12.894839464448198</v>
      </c>
      <c r="O12" s="82">
        <v>112.34428086070216</v>
      </c>
      <c r="P12" s="12">
        <v>2772</v>
      </c>
      <c r="Q12" s="82">
        <v>36.032757051865332</v>
      </c>
      <c r="R12" s="106">
        <v>94.639808808467052</v>
      </c>
      <c r="S12" s="13">
        <v>1006</v>
      </c>
      <c r="T12" s="82">
        <v>13.076823085922268</v>
      </c>
      <c r="U12" s="82">
        <v>91.621129326047352</v>
      </c>
    </row>
    <row r="13" spans="1:21" ht="15" customHeight="1" x14ac:dyDescent="0.2">
      <c r="A13" s="44" t="s">
        <v>36</v>
      </c>
      <c r="B13" s="12">
        <v>2572</v>
      </c>
      <c r="C13" s="82">
        <v>89.398679179701077</v>
      </c>
      <c r="D13" s="12">
        <v>1282</v>
      </c>
      <c r="E13" s="82">
        <v>49.844479004665629</v>
      </c>
      <c r="F13" s="106">
        <v>84.844473858371941</v>
      </c>
      <c r="G13" s="13">
        <v>659</v>
      </c>
      <c r="H13" s="82">
        <v>25.622083981337479</v>
      </c>
      <c r="I13" s="82">
        <v>102.32919254658385</v>
      </c>
      <c r="J13" s="12">
        <v>857</v>
      </c>
      <c r="K13" s="82">
        <v>33.320373250388805</v>
      </c>
      <c r="L13" s="106">
        <v>76.449598572702953</v>
      </c>
      <c r="M13" s="13">
        <v>358</v>
      </c>
      <c r="N13" s="82">
        <v>13.919129082426126</v>
      </c>
      <c r="O13" s="82">
        <v>93.472584856396864</v>
      </c>
      <c r="P13" s="12">
        <v>918</v>
      </c>
      <c r="Q13" s="82">
        <v>35.692068429237949</v>
      </c>
      <c r="R13" s="106">
        <v>83.835616438356169</v>
      </c>
      <c r="S13" s="13">
        <v>560</v>
      </c>
      <c r="T13" s="82">
        <v>21.772939346811821</v>
      </c>
      <c r="U13" s="82">
        <v>74.369189907038518</v>
      </c>
    </row>
    <row r="14" spans="1:21" ht="15" customHeight="1" x14ac:dyDescent="0.2">
      <c r="A14" s="44" t="s">
        <v>469</v>
      </c>
      <c r="B14" s="12">
        <v>1792</v>
      </c>
      <c r="C14" s="82">
        <v>87.886218734673861</v>
      </c>
      <c r="D14" s="12">
        <v>823</v>
      </c>
      <c r="E14" s="82">
        <v>45.926339285714285</v>
      </c>
      <c r="F14" s="106">
        <v>86.906019007391762</v>
      </c>
      <c r="G14" s="13">
        <v>367</v>
      </c>
      <c r="H14" s="82">
        <v>20.479910714285715</v>
      </c>
      <c r="I14" s="82">
        <v>98.655913978494624</v>
      </c>
      <c r="J14" s="12">
        <v>682</v>
      </c>
      <c r="K14" s="82">
        <v>38.058035714285715</v>
      </c>
      <c r="L14" s="106">
        <v>83.069427527405608</v>
      </c>
      <c r="M14" s="13">
        <v>327</v>
      </c>
      <c r="N14" s="82">
        <v>18.247767857142858</v>
      </c>
      <c r="O14" s="82">
        <v>98.493975903614455</v>
      </c>
      <c r="P14" s="12">
        <v>948</v>
      </c>
      <c r="Q14" s="82">
        <v>52.901785714285708</v>
      </c>
      <c r="R14" s="106">
        <v>77.960526315789465</v>
      </c>
      <c r="S14" s="13">
        <v>391</v>
      </c>
      <c r="T14" s="82">
        <v>21.819196428571427</v>
      </c>
      <c r="U14" s="82">
        <v>75.337186897880542</v>
      </c>
    </row>
    <row r="15" spans="1:21" ht="15" customHeight="1" x14ac:dyDescent="0.2">
      <c r="A15" s="44" t="s">
        <v>470</v>
      </c>
      <c r="B15" s="12">
        <v>975</v>
      </c>
      <c r="C15" s="82">
        <v>114.5710928319624</v>
      </c>
      <c r="D15" s="12">
        <v>493</v>
      </c>
      <c r="E15" s="82">
        <v>50.564102564102562</v>
      </c>
      <c r="F15" s="106">
        <v>119.66019417475728</v>
      </c>
      <c r="G15" s="13">
        <v>196</v>
      </c>
      <c r="H15" s="82">
        <v>20.102564102564102</v>
      </c>
      <c r="I15" s="82">
        <v>118.7878787878788</v>
      </c>
      <c r="J15" s="12">
        <v>361</v>
      </c>
      <c r="K15" s="82">
        <v>37.025641025641029</v>
      </c>
      <c r="L15" s="106">
        <v>108.73493975903614</v>
      </c>
      <c r="M15" s="13">
        <v>101</v>
      </c>
      <c r="N15" s="82">
        <v>10.358974358974358</v>
      </c>
      <c r="O15" s="82">
        <v>112.22222222222223</v>
      </c>
      <c r="P15" s="12">
        <v>322</v>
      </c>
      <c r="Q15" s="82">
        <v>33.025641025641029</v>
      </c>
      <c r="R15" s="106">
        <v>101.25786163522012</v>
      </c>
      <c r="S15" s="13">
        <v>127</v>
      </c>
      <c r="T15" s="82">
        <v>13.025641025641024</v>
      </c>
      <c r="U15" s="82">
        <v>94.776119402985074</v>
      </c>
    </row>
    <row r="16" spans="1:21" ht="15" customHeight="1" x14ac:dyDescent="0.2">
      <c r="A16" s="44" t="s">
        <v>39</v>
      </c>
      <c r="B16" s="12">
        <v>6156</v>
      </c>
      <c r="C16" s="82">
        <v>98.213146139119331</v>
      </c>
      <c r="D16" s="12">
        <v>3193</v>
      </c>
      <c r="E16" s="82">
        <v>51.868096166341779</v>
      </c>
      <c r="F16" s="106">
        <v>95.885885885885898</v>
      </c>
      <c r="G16" s="13">
        <v>1180</v>
      </c>
      <c r="H16" s="82">
        <v>19.16829109811566</v>
      </c>
      <c r="I16" s="82">
        <v>104.70275066548358</v>
      </c>
      <c r="J16" s="12">
        <v>2310</v>
      </c>
      <c r="K16" s="82">
        <v>37.524366471734893</v>
      </c>
      <c r="L16" s="106">
        <v>92.068553208449572</v>
      </c>
      <c r="M16" s="13">
        <v>713</v>
      </c>
      <c r="N16" s="82">
        <v>11.582196231319038</v>
      </c>
      <c r="O16" s="82">
        <v>111.93092621664049</v>
      </c>
      <c r="P16" s="12">
        <v>2379</v>
      </c>
      <c r="Q16" s="82">
        <v>38.645224171539958</v>
      </c>
      <c r="R16" s="106">
        <v>86.540560203710442</v>
      </c>
      <c r="S16" s="13">
        <v>1224</v>
      </c>
      <c r="T16" s="82">
        <v>19.883040935672515</v>
      </c>
      <c r="U16" s="82">
        <v>88.888888888888886</v>
      </c>
    </row>
    <row r="17" spans="1:21" ht="15" customHeight="1" x14ac:dyDescent="0.2">
      <c r="A17" s="44" t="s">
        <v>40</v>
      </c>
      <c r="B17" s="12">
        <v>1255</v>
      </c>
      <c r="C17" s="82">
        <v>95.437262357414454</v>
      </c>
      <c r="D17" s="12">
        <v>568</v>
      </c>
      <c r="E17" s="82">
        <v>45.258964143426297</v>
      </c>
      <c r="F17" s="106">
        <v>89.731437598736179</v>
      </c>
      <c r="G17" s="13">
        <v>283</v>
      </c>
      <c r="H17" s="82">
        <v>22.54980079681275</v>
      </c>
      <c r="I17" s="82">
        <v>105.59701492537314</v>
      </c>
      <c r="J17" s="12">
        <v>379</v>
      </c>
      <c r="K17" s="82">
        <v>30.199203187250994</v>
      </c>
      <c r="L17" s="106">
        <v>81.505376344086017</v>
      </c>
      <c r="M17" s="13">
        <v>168</v>
      </c>
      <c r="N17" s="82">
        <v>13.386454183266933</v>
      </c>
      <c r="O17" s="82">
        <v>98.245614035087712</v>
      </c>
      <c r="P17" s="12">
        <v>530</v>
      </c>
      <c r="Q17" s="82">
        <v>42.231075697211153</v>
      </c>
      <c r="R17" s="106">
        <v>87.314662273476102</v>
      </c>
      <c r="S17" s="13">
        <v>203</v>
      </c>
      <c r="T17" s="82">
        <v>16.175298804780876</v>
      </c>
      <c r="U17" s="82">
        <v>92.694063926940643</v>
      </c>
    </row>
    <row r="18" spans="1:21" ht="15" customHeight="1" x14ac:dyDescent="0.2">
      <c r="A18" s="44"/>
      <c r="B18" s="12"/>
      <c r="C18" s="82"/>
      <c r="D18" s="12"/>
      <c r="E18" s="82"/>
      <c r="F18" s="106"/>
      <c r="G18" s="13"/>
      <c r="H18" s="82"/>
      <c r="I18" s="82"/>
      <c r="J18" s="12"/>
      <c r="K18" s="82"/>
      <c r="L18" s="106"/>
      <c r="M18" s="13"/>
      <c r="N18" s="82"/>
      <c r="O18" s="82"/>
      <c r="P18" s="12"/>
      <c r="Q18" s="82"/>
      <c r="R18" s="106"/>
      <c r="S18" s="13"/>
      <c r="T18" s="82"/>
      <c r="U18" s="82"/>
    </row>
    <row r="19" spans="1:21" ht="15" customHeight="1" x14ac:dyDescent="0.2">
      <c r="A19" s="71" t="s">
        <v>42</v>
      </c>
      <c r="B19" s="72">
        <v>17536</v>
      </c>
      <c r="C19" s="80">
        <v>99.157478088775804</v>
      </c>
      <c r="D19" s="72">
        <v>8423</v>
      </c>
      <c r="E19" s="80">
        <v>48.032618613138681</v>
      </c>
      <c r="F19" s="120">
        <v>98.158722759585132</v>
      </c>
      <c r="G19" s="17">
        <v>2972</v>
      </c>
      <c r="H19" s="80">
        <v>16.947992700729927</v>
      </c>
      <c r="I19" s="80">
        <v>105.65232847493779</v>
      </c>
      <c r="J19" s="72">
        <v>6443</v>
      </c>
      <c r="K19" s="80">
        <v>36.741560218978101</v>
      </c>
      <c r="L19" s="120">
        <v>94.375274644792739</v>
      </c>
      <c r="M19" s="17">
        <v>2107</v>
      </c>
      <c r="N19" s="80">
        <v>12.01528284671533</v>
      </c>
      <c r="O19" s="80">
        <v>105.45545545545545</v>
      </c>
      <c r="P19" s="72">
        <v>6676</v>
      </c>
      <c r="Q19" s="80">
        <v>38.070255474452551</v>
      </c>
      <c r="R19" s="120">
        <v>93.383690026577142</v>
      </c>
      <c r="S19" s="17">
        <v>1886</v>
      </c>
      <c r="T19" s="80">
        <v>10.755018248175183</v>
      </c>
      <c r="U19" s="80">
        <v>89.299242424242422</v>
      </c>
    </row>
    <row r="20" spans="1:21" ht="15" customHeight="1" x14ac:dyDescent="0.2">
      <c r="A20" s="44" t="s">
        <v>44</v>
      </c>
      <c r="B20" s="12">
        <v>2849</v>
      </c>
      <c r="C20" s="82">
        <v>100.3169014084507</v>
      </c>
      <c r="D20" s="12">
        <v>1406</v>
      </c>
      <c r="E20" s="82">
        <v>49.350649350649348</v>
      </c>
      <c r="F20" s="106">
        <v>99.575070821529749</v>
      </c>
      <c r="G20" s="13">
        <v>534</v>
      </c>
      <c r="H20" s="82">
        <v>18.743418743418744</v>
      </c>
      <c r="I20" s="82">
        <v>108.97959183673468</v>
      </c>
      <c r="J20" s="12">
        <v>1078</v>
      </c>
      <c r="K20" s="82">
        <v>37.837837837837839</v>
      </c>
      <c r="L20" s="106">
        <v>96.336014298480791</v>
      </c>
      <c r="M20" s="13">
        <v>218</v>
      </c>
      <c r="N20" s="82">
        <v>7.6518076518076512</v>
      </c>
      <c r="O20" s="82">
        <v>95.196506550218345</v>
      </c>
      <c r="P20" s="12">
        <v>741</v>
      </c>
      <c r="Q20" s="82">
        <v>26.00912600912601</v>
      </c>
      <c r="R20" s="106">
        <v>99.730820995962304</v>
      </c>
      <c r="S20" s="13">
        <v>290</v>
      </c>
      <c r="T20" s="82">
        <v>10.179010179010179</v>
      </c>
      <c r="U20" s="82">
        <v>96.345514950166105</v>
      </c>
    </row>
    <row r="21" spans="1:21" ht="15" customHeight="1" x14ac:dyDescent="0.2">
      <c r="A21" s="44" t="s">
        <v>45</v>
      </c>
      <c r="B21" s="12">
        <v>1486</v>
      </c>
      <c r="C21" s="82">
        <v>93.459119496855351</v>
      </c>
      <c r="D21" s="12">
        <v>711</v>
      </c>
      <c r="E21" s="82">
        <v>47.846567967698519</v>
      </c>
      <c r="F21" s="106">
        <v>90.228426395939081</v>
      </c>
      <c r="G21" s="13">
        <v>267</v>
      </c>
      <c r="H21" s="82">
        <v>17.967698519515476</v>
      </c>
      <c r="I21" s="82">
        <v>100</v>
      </c>
      <c r="J21" s="12">
        <v>553</v>
      </c>
      <c r="K21" s="82">
        <v>37.213997308209962</v>
      </c>
      <c r="L21" s="106">
        <v>87.361769352290679</v>
      </c>
      <c r="M21" s="13">
        <v>148</v>
      </c>
      <c r="N21" s="82">
        <v>9.9596231493943481</v>
      </c>
      <c r="O21" s="82">
        <v>99.328859060402692</v>
      </c>
      <c r="P21" s="12">
        <v>456</v>
      </c>
      <c r="Q21" s="82">
        <v>30.686406460296094</v>
      </c>
      <c r="R21" s="106">
        <v>81.72043010752688</v>
      </c>
      <c r="S21" s="13">
        <v>177</v>
      </c>
      <c r="T21" s="82">
        <v>11.911170928667564</v>
      </c>
      <c r="U21" s="82">
        <v>71.659919028340084</v>
      </c>
    </row>
    <row r="22" spans="1:21" ht="15" customHeight="1" x14ac:dyDescent="0.2">
      <c r="A22" s="44" t="s">
        <v>46</v>
      </c>
      <c r="B22" s="12">
        <v>2267</v>
      </c>
      <c r="C22" s="82">
        <v>98.266146510619862</v>
      </c>
      <c r="D22" s="12">
        <v>1139</v>
      </c>
      <c r="E22" s="82">
        <v>50.242611380679314</v>
      </c>
      <c r="F22" s="106">
        <v>95.95619208087615</v>
      </c>
      <c r="G22" s="13">
        <v>413</v>
      </c>
      <c r="H22" s="82">
        <v>18.217909131010146</v>
      </c>
      <c r="I22" s="82">
        <v>117.32954545454545</v>
      </c>
      <c r="J22" s="12">
        <v>839</v>
      </c>
      <c r="K22" s="82">
        <v>37.009263343625939</v>
      </c>
      <c r="L22" s="106">
        <v>93.743016759776538</v>
      </c>
      <c r="M22" s="13">
        <v>262</v>
      </c>
      <c r="N22" s="82">
        <v>11.557123952359948</v>
      </c>
      <c r="O22" s="82">
        <v>114.41048034934498</v>
      </c>
      <c r="P22" s="12">
        <v>790</v>
      </c>
      <c r="Q22" s="82">
        <v>34.847816497573888</v>
      </c>
      <c r="R22" s="106">
        <v>88.963963963963963</v>
      </c>
      <c r="S22" s="13">
        <v>264</v>
      </c>
      <c r="T22" s="82">
        <v>11.64534627260697</v>
      </c>
      <c r="U22" s="82">
        <v>87.128712871287135</v>
      </c>
    </row>
    <row r="23" spans="1:21" ht="15" customHeight="1" x14ac:dyDescent="0.2">
      <c r="A23" s="44" t="s">
        <v>43</v>
      </c>
      <c r="B23" s="12">
        <v>10852</v>
      </c>
      <c r="C23" s="82">
        <v>99.872122762148337</v>
      </c>
      <c r="D23" s="12">
        <v>5167</v>
      </c>
      <c r="E23" s="82">
        <v>47.256264861898664</v>
      </c>
      <c r="F23" s="106">
        <v>99.480169426261071</v>
      </c>
      <c r="G23" s="13">
        <v>1758</v>
      </c>
      <c r="H23" s="82">
        <v>16.078287909273826</v>
      </c>
      <c r="I23" s="82">
        <v>103.16901408450705</v>
      </c>
      <c r="J23" s="12">
        <v>3973</v>
      </c>
      <c r="K23" s="82">
        <v>36.336199012255349</v>
      </c>
      <c r="L23" s="106">
        <v>95.047846889952154</v>
      </c>
      <c r="M23" s="13">
        <v>1479</v>
      </c>
      <c r="N23" s="82">
        <v>13.526614230839584</v>
      </c>
      <c r="O23" s="82">
        <v>106.32638389647735</v>
      </c>
      <c r="P23" s="12">
        <v>4689</v>
      </c>
      <c r="Q23" s="82">
        <v>42.884580208523872</v>
      </c>
      <c r="R23" s="106">
        <v>94.536290322580641</v>
      </c>
      <c r="S23" s="13">
        <v>1155</v>
      </c>
      <c r="T23" s="82">
        <v>10.56338028169014</v>
      </c>
      <c r="U23" s="82">
        <v>91.593973037272008</v>
      </c>
    </row>
    <row r="24" spans="1:21" ht="15" customHeight="1" x14ac:dyDescent="0.2">
      <c r="A24" s="44"/>
      <c r="B24" s="12"/>
      <c r="C24" s="82"/>
      <c r="D24" s="12"/>
      <c r="E24" s="82"/>
      <c r="F24" s="106"/>
      <c r="G24" s="13"/>
      <c r="H24" s="82"/>
      <c r="I24" s="82"/>
      <c r="J24" s="12"/>
      <c r="K24" s="82"/>
      <c r="L24" s="106"/>
      <c r="M24" s="13"/>
      <c r="N24" s="82"/>
      <c r="O24" s="82"/>
      <c r="P24" s="12"/>
      <c r="Q24" s="82"/>
      <c r="R24" s="106"/>
      <c r="S24" s="13"/>
      <c r="T24" s="82"/>
      <c r="U24" s="82"/>
    </row>
    <row r="25" spans="1:21" ht="15" customHeight="1" x14ac:dyDescent="0.2">
      <c r="A25" s="25" t="s">
        <v>65</v>
      </c>
      <c r="B25" s="26">
        <v>1220</v>
      </c>
      <c r="C25" s="84">
        <v>171.46371463714638</v>
      </c>
      <c r="D25" s="26">
        <v>842</v>
      </c>
      <c r="E25" s="84">
        <v>60.401721664275463</v>
      </c>
      <c r="F25" s="107">
        <v>181.85745140388769</v>
      </c>
      <c r="G25" s="27">
        <v>267</v>
      </c>
      <c r="H25" s="84">
        <v>19.153515064562409</v>
      </c>
      <c r="I25" s="84">
        <v>173.37662337662337</v>
      </c>
      <c r="J25" s="26">
        <v>298</v>
      </c>
      <c r="K25" s="84">
        <v>21.377331420373029</v>
      </c>
      <c r="L25" s="107">
        <v>148.25870646766168</v>
      </c>
      <c r="M25" s="27">
        <v>890</v>
      </c>
      <c r="N25" s="84">
        <v>63.845050215208033</v>
      </c>
      <c r="O25" s="84">
        <v>213.42925659472422</v>
      </c>
      <c r="P25" s="26">
        <v>238</v>
      </c>
      <c r="Q25" s="84">
        <v>17.073170731707318</v>
      </c>
      <c r="R25" s="107">
        <v>108.67579908675799</v>
      </c>
      <c r="S25" s="27">
        <v>16</v>
      </c>
      <c r="T25" s="84">
        <v>1.1477761836441895</v>
      </c>
      <c r="U25" s="84">
        <v>76.19047619047619</v>
      </c>
    </row>
    <row r="27" spans="1:21" ht="15" customHeight="1" x14ac:dyDescent="0.2">
      <c r="A27" s="69" t="s">
        <v>147</v>
      </c>
    </row>
  </sheetData>
  <mergeCells count="10"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87C4B105-8AC9-4DA1-9BA4-2167CEC1C0ED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Y21"/>
  <sheetViews>
    <sheetView showGridLines="0" tabSelected="1" workbookViewId="0"/>
  </sheetViews>
  <sheetFormatPr defaultColWidth="9.140625" defaultRowHeight="15" customHeight="1" x14ac:dyDescent="0.2"/>
  <cols>
    <col min="1" max="1" width="12.42578125" style="6" customWidth="1"/>
    <col min="2" max="4" width="6.28515625" style="6" customWidth="1"/>
    <col min="5" max="6" width="5.7109375" style="6" customWidth="1"/>
    <col min="7" max="7" width="6.28515625" style="6" customWidth="1"/>
    <col min="8" max="9" width="5.7109375" style="6" customWidth="1"/>
    <col min="10" max="10" width="6.28515625" style="6" customWidth="1"/>
    <col min="11" max="12" width="5.7109375" style="6" customWidth="1"/>
    <col min="13" max="13" width="6.28515625" style="6" customWidth="1"/>
    <col min="14" max="15" width="5.7109375" style="6" customWidth="1"/>
    <col min="16" max="16" width="6.28515625" style="6" customWidth="1"/>
    <col min="17" max="18" width="5.7109375" style="6" customWidth="1"/>
    <col min="19" max="19" width="6.28515625" style="6" customWidth="1"/>
    <col min="20" max="20" width="4.28515625" style="6" customWidth="1"/>
    <col min="21" max="21" width="5.7109375" style="6" customWidth="1"/>
    <col min="22" max="22" width="5.140625" style="6" customWidth="1"/>
    <col min="23" max="23" width="4.7109375" style="6" customWidth="1"/>
    <col min="24" max="24" width="5.7109375" style="6" customWidth="1"/>
    <col min="25" max="16384" width="9.140625" style="6"/>
  </cols>
  <sheetData>
    <row r="1" spans="1:25" ht="15" customHeight="1" x14ac:dyDescent="0.2">
      <c r="A1" s="9" t="s">
        <v>179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5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5" ht="15" customHeight="1" x14ac:dyDescent="0.2">
      <c r="A3" s="160"/>
      <c r="B3" s="315" t="s">
        <v>0</v>
      </c>
      <c r="C3" s="317"/>
      <c r="D3" s="315" t="s">
        <v>83</v>
      </c>
      <c r="E3" s="316"/>
      <c r="F3" s="317"/>
      <c r="G3" s="315" t="s">
        <v>84</v>
      </c>
      <c r="H3" s="316"/>
      <c r="I3" s="317"/>
      <c r="J3" s="315" t="s">
        <v>85</v>
      </c>
      <c r="K3" s="316"/>
      <c r="L3" s="317"/>
      <c r="M3" s="315" t="s">
        <v>86</v>
      </c>
      <c r="N3" s="316"/>
      <c r="O3" s="317"/>
      <c r="P3" s="315" t="s">
        <v>150</v>
      </c>
      <c r="Q3" s="316"/>
      <c r="R3" s="317"/>
      <c r="S3" s="315" t="s">
        <v>87</v>
      </c>
      <c r="T3" s="316"/>
      <c r="U3" s="317"/>
      <c r="V3" s="315" t="s">
        <v>88</v>
      </c>
      <c r="W3" s="316"/>
      <c r="X3" s="316"/>
    </row>
    <row r="4" spans="1:25" ht="15" customHeight="1" x14ac:dyDescent="0.2">
      <c r="A4" s="242" t="s">
        <v>67</v>
      </c>
      <c r="B4" s="296"/>
      <c r="C4" s="146" t="str">
        <f>[3]Obdobja!B11</f>
        <v>VIII 25</v>
      </c>
      <c r="D4" s="296"/>
      <c r="E4" s="297"/>
      <c r="F4" s="146" t="str">
        <f>[3]Obdobja!B11</f>
        <v>VIII 25</v>
      </c>
      <c r="G4" s="296"/>
      <c r="H4" s="297"/>
      <c r="I4" s="146" t="str">
        <f>[3]Obdobja!B11</f>
        <v>VIII 25</v>
      </c>
      <c r="J4" s="296"/>
      <c r="K4" s="297"/>
      <c r="L4" s="142" t="str">
        <f>[3]Obdobja!B11</f>
        <v>VIII 25</v>
      </c>
      <c r="M4" s="296"/>
      <c r="N4" s="297"/>
      <c r="O4" s="146" t="str">
        <f>[3]Obdobja!B11</f>
        <v>VIII 25</v>
      </c>
      <c r="P4" s="296"/>
      <c r="Q4" s="297"/>
      <c r="R4" s="146" t="str">
        <f>[3]Obdobja!B11</f>
        <v>VIII 25</v>
      </c>
      <c r="S4" s="296"/>
      <c r="T4" s="297"/>
      <c r="U4" s="146" t="str">
        <f>[3]Obdobja!B11</f>
        <v>VIII 25</v>
      </c>
      <c r="V4" s="296"/>
      <c r="W4" s="297"/>
      <c r="X4" s="142" t="str">
        <f>[3]Obdobja!B11</f>
        <v>VIII 25</v>
      </c>
    </row>
    <row r="5" spans="1:25" ht="15" customHeight="1" x14ac:dyDescent="0.2">
      <c r="A5" s="243" t="s">
        <v>61</v>
      </c>
      <c r="B5" s="166" t="str">
        <f>[3]Obdobja!B11</f>
        <v>VIII 25</v>
      </c>
      <c r="C5" s="168" t="str">
        <f>[3]Obdobja!C11</f>
        <v>VIII 24</v>
      </c>
      <c r="D5" s="166" t="str">
        <f>[3]Obdobja!B11</f>
        <v>VIII 25</v>
      </c>
      <c r="E5" s="167" t="s">
        <v>73</v>
      </c>
      <c r="F5" s="168" t="str">
        <f>[3]Obdobja!C11</f>
        <v>VIII 24</v>
      </c>
      <c r="G5" s="166" t="str">
        <f>[3]Obdobja!B11</f>
        <v>VIII 25</v>
      </c>
      <c r="H5" s="167" t="s">
        <v>73</v>
      </c>
      <c r="I5" s="168" t="str">
        <f>[3]Obdobja!C11</f>
        <v>VIII 24</v>
      </c>
      <c r="J5" s="166" t="str">
        <f>[3]Obdobja!B11</f>
        <v>VIII 25</v>
      </c>
      <c r="K5" s="167" t="s">
        <v>73</v>
      </c>
      <c r="L5" s="167" t="str">
        <f>[3]Obdobja!C11</f>
        <v>VIII 24</v>
      </c>
      <c r="M5" s="166" t="str">
        <f>[3]Obdobja!B11</f>
        <v>VIII 25</v>
      </c>
      <c r="N5" s="167" t="s">
        <v>73</v>
      </c>
      <c r="O5" s="168" t="str">
        <f>[3]Obdobja!C11</f>
        <v>VIII 24</v>
      </c>
      <c r="P5" s="166" t="str">
        <f>[3]Obdobja!B11</f>
        <v>VIII 25</v>
      </c>
      <c r="Q5" s="167" t="s">
        <v>73</v>
      </c>
      <c r="R5" s="168" t="str">
        <f>[3]Obdobja!C11</f>
        <v>VIII 24</v>
      </c>
      <c r="S5" s="166" t="str">
        <f>[3]Obdobja!B11</f>
        <v>VIII 25</v>
      </c>
      <c r="T5" s="167" t="s">
        <v>73</v>
      </c>
      <c r="U5" s="168" t="str">
        <f>[3]Obdobja!C11</f>
        <v>VIII 24</v>
      </c>
      <c r="V5" s="166" t="str">
        <f>[3]Obdobja!B11</f>
        <v>VIII 25</v>
      </c>
      <c r="W5" s="167" t="s">
        <v>73</v>
      </c>
      <c r="X5" s="167" t="str">
        <f>[3]Obdobja!C11</f>
        <v>VIII 24</v>
      </c>
    </row>
    <row r="6" spans="1:25" ht="15" customHeight="1" x14ac:dyDescent="0.2">
      <c r="A6" s="21" t="s">
        <v>22</v>
      </c>
      <c r="B6" s="22">
        <f>+'[3]10ud'!B6</f>
        <v>44307</v>
      </c>
      <c r="C6" s="104">
        <f>+'[3]10ud'!C6</f>
        <v>99.637941890797876</v>
      </c>
      <c r="D6" s="22">
        <f>+'[3]10ud'!D6</f>
        <v>4150</v>
      </c>
      <c r="E6" s="76">
        <f>+'[3]10ud'!E6</f>
        <v>9.3664657954724984</v>
      </c>
      <c r="F6" s="104">
        <f>+'[3]10ud'!F6</f>
        <v>110.07957559681698</v>
      </c>
      <c r="G6" s="22">
        <f>+'[3]10ud'!G6</f>
        <v>4599</v>
      </c>
      <c r="H6" s="76">
        <f>+'[3]10ud'!H6</f>
        <v>10.379849685151331</v>
      </c>
      <c r="I6" s="104">
        <f>+'[3]10ud'!I6</f>
        <v>105.94333102971665</v>
      </c>
      <c r="J6" s="22">
        <f>+'[3]10ud'!J6</f>
        <v>9500</v>
      </c>
      <c r="K6" s="76">
        <f>+'[3]10ud'!K6</f>
        <v>21.441307242647888</v>
      </c>
      <c r="L6" s="76">
        <f>+'[3]10ud'!L6</f>
        <v>100.6782534972446</v>
      </c>
      <c r="M6" s="22">
        <f>+'[3]10ud'!M6</f>
        <v>10414</v>
      </c>
      <c r="N6" s="76">
        <f>+'[3]10ud'!N6</f>
        <v>23.50418669736159</v>
      </c>
      <c r="O6" s="104">
        <f>+'[3]10ud'!O6</f>
        <v>103.02730510486744</v>
      </c>
      <c r="P6" s="22">
        <f>+'[3]10ud'!P6</f>
        <v>4340</v>
      </c>
      <c r="Q6" s="76">
        <f>+'[3]10ud'!Q6</f>
        <v>9.7952919403254572</v>
      </c>
      <c r="R6" s="104">
        <f>+'[3]10ud'!R6</f>
        <v>101.28354725787632</v>
      </c>
      <c r="S6" s="22">
        <f>+'[3]10ud'!S6</f>
        <v>6207</v>
      </c>
      <c r="T6" s="76">
        <f>+'[3]10ud'!T6</f>
        <v>14.009073058433206</v>
      </c>
      <c r="U6" s="104">
        <f>+'[3]10ud'!U6</f>
        <v>90.705830775975443</v>
      </c>
      <c r="V6" s="22">
        <f>+'[3]10ud'!V6</f>
        <v>5097</v>
      </c>
      <c r="W6" s="76">
        <f>+'[3]10ud'!W6</f>
        <v>11.50382558060803</v>
      </c>
      <c r="X6" s="76">
        <f>+'[3]10ud'!X6</f>
        <v>89.656992084432716</v>
      </c>
      <c r="Y6" s="7"/>
    </row>
    <row r="7" spans="1:25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5" ht="15" customHeight="1" x14ac:dyDescent="0.2">
      <c r="A8" s="18" t="s">
        <v>23</v>
      </c>
      <c r="B8" s="12">
        <f>+'[3]10ud'!B8</f>
        <v>5030</v>
      </c>
      <c r="C8" s="106">
        <f>+'[3]10ud'!C8</f>
        <v>98.357450136879152</v>
      </c>
      <c r="D8" s="12">
        <f>+'[3]10ud'!D8</f>
        <v>428</v>
      </c>
      <c r="E8" s="82">
        <f>+'[3]10ud'!E8</f>
        <v>8.5089463220675938</v>
      </c>
      <c r="F8" s="106">
        <f>+'[3]10ud'!F8</f>
        <v>109.46291560102301</v>
      </c>
      <c r="G8" s="12">
        <f>+'[3]10ud'!G8</f>
        <v>500</v>
      </c>
      <c r="H8" s="82">
        <f>+'[3]10ud'!H8</f>
        <v>9.9403578528827037</v>
      </c>
      <c r="I8" s="106">
        <f>+'[3]10ud'!I8</f>
        <v>102.45901639344261</v>
      </c>
      <c r="J8" s="12">
        <f>+'[3]10ud'!J8</f>
        <v>1016</v>
      </c>
      <c r="K8" s="82">
        <f>+'[3]10ud'!K8</f>
        <v>20.198807157057654</v>
      </c>
      <c r="L8" s="82">
        <f>+'[3]10ud'!L8</f>
        <v>97.974927675988425</v>
      </c>
      <c r="M8" s="12">
        <f>+'[3]10ud'!M8</f>
        <v>1150</v>
      </c>
      <c r="N8" s="82">
        <f>+'[3]10ud'!N8</f>
        <v>22.86282306163022</v>
      </c>
      <c r="O8" s="106">
        <f>+'[3]10ud'!O8</f>
        <v>100.70052539404553</v>
      </c>
      <c r="P8" s="12">
        <f>+'[3]10ud'!P8</f>
        <v>556</v>
      </c>
      <c r="Q8" s="82">
        <f>+'[3]10ud'!Q8</f>
        <v>11.053677932405567</v>
      </c>
      <c r="R8" s="106">
        <f>+'[3]10ud'!R8</f>
        <v>107.75193798449611</v>
      </c>
      <c r="S8" s="12">
        <f>+'[3]10ud'!S8</f>
        <v>801</v>
      </c>
      <c r="T8" s="82">
        <f>+'[3]10ud'!T8</f>
        <v>15.92445328031809</v>
      </c>
      <c r="U8" s="106">
        <f>+'[3]10ud'!U8</f>
        <v>91.64759725400458</v>
      </c>
      <c r="V8" s="12">
        <f>+'[3]10ud'!V8</f>
        <v>579</v>
      </c>
      <c r="W8" s="82">
        <f>+'[3]10ud'!W8</f>
        <v>11.510934393638172</v>
      </c>
      <c r="X8" s="82">
        <f>+'[3]10ud'!X8</f>
        <v>86.936936936936931</v>
      </c>
    </row>
    <row r="9" spans="1:25" ht="15" customHeight="1" x14ac:dyDescent="0.2">
      <c r="A9" s="18" t="s">
        <v>24</v>
      </c>
      <c r="B9" s="12">
        <f>+'[3]10ud'!B16</f>
        <v>3086</v>
      </c>
      <c r="C9" s="106">
        <f>+'[3]10ud'!C16</f>
        <v>104.53929539295392</v>
      </c>
      <c r="D9" s="12">
        <f>+'[3]10ud'!D16</f>
        <v>268</v>
      </c>
      <c r="E9" s="82">
        <f>+'[3]10ud'!E16</f>
        <v>8.6843810758263125</v>
      </c>
      <c r="F9" s="106">
        <f>+'[3]10ud'!F16</f>
        <v>119.1111111111111</v>
      </c>
      <c r="G9" s="12">
        <f>+'[3]10ud'!G16</f>
        <v>282</v>
      </c>
      <c r="H9" s="82">
        <f>+'[3]10ud'!H16</f>
        <v>9.1380427738172383</v>
      </c>
      <c r="I9" s="106">
        <f>+'[3]10ud'!I16</f>
        <v>113.25301204819279</v>
      </c>
      <c r="J9" s="12">
        <f>+'[3]10ud'!J16</f>
        <v>637</v>
      </c>
      <c r="K9" s="82">
        <f>+'[3]10ud'!K16</f>
        <v>20.641607258587168</v>
      </c>
      <c r="L9" s="82">
        <f>+'[3]10ud'!L16</f>
        <v>104.59770114942528</v>
      </c>
      <c r="M9" s="12">
        <f>+'[3]10ud'!M16</f>
        <v>783</v>
      </c>
      <c r="N9" s="82">
        <f>+'[3]10ud'!N16</f>
        <v>25.372650680492548</v>
      </c>
      <c r="O9" s="106">
        <f>+'[3]10ud'!O16</f>
        <v>103.29815303430078</v>
      </c>
      <c r="P9" s="12">
        <f>+'[3]10ud'!P16</f>
        <v>334</v>
      </c>
      <c r="Q9" s="82">
        <f>+'[3]10ud'!Q16</f>
        <v>10.823071937783538</v>
      </c>
      <c r="R9" s="106">
        <f>+'[3]10ud'!R16</f>
        <v>110.59602649006624</v>
      </c>
      <c r="S9" s="12">
        <f>+'[3]10ud'!S16</f>
        <v>386</v>
      </c>
      <c r="T9" s="82">
        <f>+'[3]10ud'!T16</f>
        <v>12.508101101749839</v>
      </c>
      <c r="U9" s="106">
        <f>+'[3]10ud'!U16</f>
        <v>96.019900497512438</v>
      </c>
      <c r="V9" s="12">
        <f>+'[3]10ud'!V16</f>
        <v>396</v>
      </c>
      <c r="W9" s="82">
        <f>+'[3]10ud'!W16</f>
        <v>12.832145171743356</v>
      </c>
      <c r="X9" s="82">
        <f>+'[3]10ud'!X16</f>
        <v>97.297297297297305</v>
      </c>
    </row>
    <row r="10" spans="1:25" ht="15" customHeight="1" x14ac:dyDescent="0.2">
      <c r="A10" s="18" t="s">
        <v>25</v>
      </c>
      <c r="B10" s="12">
        <f>+'[3]10ud'!B24</f>
        <v>2873</v>
      </c>
      <c r="C10" s="106">
        <f>+'[3]10ud'!C24</f>
        <v>101.37614678899082</v>
      </c>
      <c r="D10" s="12">
        <f>+'[3]10ud'!D24</f>
        <v>231</v>
      </c>
      <c r="E10" s="82">
        <f>+'[3]10ud'!E24</f>
        <v>8.04037591367908</v>
      </c>
      <c r="F10" s="106">
        <f>+'[3]10ud'!F24</f>
        <v>100.87336244541486</v>
      </c>
      <c r="G10" s="12">
        <f>+'[3]10ud'!G24</f>
        <v>313</v>
      </c>
      <c r="H10" s="82">
        <f>+'[3]10ud'!H24</f>
        <v>10.894535328924469</v>
      </c>
      <c r="I10" s="106">
        <f>+'[3]10ud'!I24</f>
        <v>117.22846441947566</v>
      </c>
      <c r="J10" s="12">
        <f>+'[3]10ud'!J24</f>
        <v>585</v>
      </c>
      <c r="K10" s="82">
        <f>+'[3]10ud'!K24</f>
        <v>20.361990950226243</v>
      </c>
      <c r="L10" s="82">
        <f>+'[3]10ud'!L24</f>
        <v>94.813614262560776</v>
      </c>
      <c r="M10" s="12">
        <f>+'[3]10ud'!M24</f>
        <v>662</v>
      </c>
      <c r="N10" s="82">
        <f>+'[3]10ud'!N24</f>
        <v>23.042116254785938</v>
      </c>
      <c r="O10" s="106">
        <f>+'[3]10ud'!O24</f>
        <v>110.14975041597337</v>
      </c>
      <c r="P10" s="12">
        <f>+'[3]10ud'!P24</f>
        <v>263</v>
      </c>
      <c r="Q10" s="82">
        <f>+'[3]10ud'!Q24</f>
        <v>9.1541942220675256</v>
      </c>
      <c r="R10" s="106">
        <f>+'[3]10ud'!R24</f>
        <v>115.8590308370044</v>
      </c>
      <c r="S10" s="12">
        <f>+'[3]10ud'!S24</f>
        <v>486</v>
      </c>
      <c r="T10" s="82">
        <f>+'[3]10ud'!T24</f>
        <v>16.916115558649494</v>
      </c>
      <c r="U10" s="106">
        <f>+'[3]10ud'!U24</f>
        <v>92.045454545454547</v>
      </c>
      <c r="V10" s="12">
        <f>+'[3]10ud'!V24</f>
        <v>333</v>
      </c>
      <c r="W10" s="82">
        <f>+'[3]10ud'!W24</f>
        <v>11.590671771667246</v>
      </c>
      <c r="X10" s="82">
        <f>+'[3]10ud'!X24</f>
        <v>91.232876712328775</v>
      </c>
    </row>
    <row r="11" spans="1:25" ht="15" customHeight="1" x14ac:dyDescent="0.2">
      <c r="A11" s="18" t="s">
        <v>26</v>
      </c>
      <c r="B11" s="12">
        <f>+'[3]10ud'!B31</f>
        <v>13134</v>
      </c>
      <c r="C11" s="106">
        <f>+'[3]10ud'!C31</f>
        <v>101.93247962747381</v>
      </c>
      <c r="D11" s="12">
        <f>+'[3]10ud'!D31</f>
        <v>951</v>
      </c>
      <c r="E11" s="82">
        <f>+'[3]10ud'!E31</f>
        <v>7.240749200548195</v>
      </c>
      <c r="F11" s="106">
        <f>+'[3]10ud'!F31</f>
        <v>108.1911262798635</v>
      </c>
      <c r="G11" s="12">
        <f>+'[3]10ud'!G31</f>
        <v>1369</v>
      </c>
      <c r="H11" s="82">
        <f>+'[3]10ud'!H31</f>
        <v>10.423328765037308</v>
      </c>
      <c r="I11" s="106">
        <f>+'[3]10ud'!I31</f>
        <v>104.74368783473605</v>
      </c>
      <c r="J11" s="12">
        <f>+'[3]10ud'!J31</f>
        <v>3083</v>
      </c>
      <c r="K11" s="82">
        <f>+'[3]10ud'!K31</f>
        <v>23.473427744784527</v>
      </c>
      <c r="L11" s="82">
        <f>+'[3]10ud'!L31</f>
        <v>103.87466307277629</v>
      </c>
      <c r="M11" s="12">
        <f>+'[3]10ud'!M31</f>
        <v>3269</v>
      </c>
      <c r="N11" s="82">
        <f>+'[3]10ud'!N31</f>
        <v>24.88959951271509</v>
      </c>
      <c r="O11" s="106">
        <f>+'[3]10ud'!O31</f>
        <v>105.62197092084007</v>
      </c>
      <c r="P11" s="12">
        <f>+'[3]10ud'!P31</f>
        <v>1267</v>
      </c>
      <c r="Q11" s="82">
        <f>+'[3]10ud'!Q31</f>
        <v>9.6467184406882893</v>
      </c>
      <c r="R11" s="106">
        <f>+'[3]10ud'!R31</f>
        <v>104.88410596026489</v>
      </c>
      <c r="S11" s="12">
        <f>+'[3]10ud'!S31</f>
        <v>1639</v>
      </c>
      <c r="T11" s="82">
        <f>+'[3]10ud'!T31</f>
        <v>12.479061976549414</v>
      </c>
      <c r="U11" s="106">
        <f>+'[3]10ud'!U31</f>
        <v>92.80860702151756</v>
      </c>
      <c r="V11" s="12">
        <f>+'[3]10ud'!V31</f>
        <v>1556</v>
      </c>
      <c r="W11" s="82">
        <f>+'[3]10ud'!W31</f>
        <v>11.847114359677175</v>
      </c>
      <c r="X11" s="82">
        <f>+'[3]10ud'!X31</f>
        <v>93.62214199759326</v>
      </c>
    </row>
    <row r="12" spans="1:25" ht="15" customHeight="1" x14ac:dyDescent="0.2">
      <c r="A12" s="18" t="s">
        <v>27</v>
      </c>
      <c r="B12" s="12">
        <f>+'[3]10ud'!B42</f>
        <v>6366</v>
      </c>
      <c r="C12" s="106">
        <f>+'[3]10ud'!C42</f>
        <v>106.41925777331996</v>
      </c>
      <c r="D12" s="12">
        <f>+'[3]10ud'!D42</f>
        <v>651</v>
      </c>
      <c r="E12" s="82">
        <f>+'[3]10ud'!E42</f>
        <v>10.226201696512724</v>
      </c>
      <c r="F12" s="106">
        <f>+'[3]10ud'!F42</f>
        <v>126.40776699029126</v>
      </c>
      <c r="G12" s="12">
        <f>+'[3]10ud'!G42</f>
        <v>685</v>
      </c>
      <c r="H12" s="82">
        <f>+'[3]10ud'!H42</f>
        <v>10.760289035501099</v>
      </c>
      <c r="I12" s="106">
        <f>+'[3]10ud'!I42</f>
        <v>110.30595813204509</v>
      </c>
      <c r="J12" s="12">
        <f>+'[3]10ud'!J42</f>
        <v>1374</v>
      </c>
      <c r="K12" s="82">
        <f>+'[3]10ud'!K42</f>
        <v>21.583411875589068</v>
      </c>
      <c r="L12" s="82">
        <f>+'[3]10ud'!L42</f>
        <v>106.0185185185185</v>
      </c>
      <c r="M12" s="12">
        <f>+'[3]10ud'!M42</f>
        <v>1477</v>
      </c>
      <c r="N12" s="82">
        <f>+'[3]10ud'!N42</f>
        <v>23.20138234370091</v>
      </c>
      <c r="O12" s="106">
        <f>+'[3]10ud'!O42</f>
        <v>111.72465960665659</v>
      </c>
      <c r="P12" s="12">
        <f>+'[3]10ud'!P42</f>
        <v>598</v>
      </c>
      <c r="Q12" s="82">
        <f>+'[3]10ud'!Q42</f>
        <v>9.3936537857367259</v>
      </c>
      <c r="R12" s="106">
        <f>+'[3]10ud'!R42</f>
        <v>100.84317032040472</v>
      </c>
      <c r="S12" s="12">
        <f>+'[3]10ud'!S42</f>
        <v>832</v>
      </c>
      <c r="T12" s="82">
        <f>+'[3]10ud'!T42</f>
        <v>13.06943135406849</v>
      </c>
      <c r="U12" s="106">
        <f>+'[3]10ud'!U42</f>
        <v>95.522388059701484</v>
      </c>
      <c r="V12" s="12">
        <f>+'[3]10ud'!V42</f>
        <v>749</v>
      </c>
      <c r="W12" s="82">
        <f>+'[3]10ud'!W42</f>
        <v>11.765629908890983</v>
      </c>
      <c r="X12" s="82">
        <f>+'[3]10ud'!X42</f>
        <v>98.03664921465969</v>
      </c>
    </row>
    <row r="13" spans="1:25" ht="15" customHeight="1" x14ac:dyDescent="0.2">
      <c r="A13" s="18" t="s">
        <v>28</v>
      </c>
      <c r="B13" s="12">
        <f>+'[3]10ud'!B49</f>
        <v>2565</v>
      </c>
      <c r="C13" s="106">
        <f>+'[3]10ud'!C49</f>
        <v>89.310584958217262</v>
      </c>
      <c r="D13" s="12">
        <f>+'[3]10ud'!D49</f>
        <v>364</v>
      </c>
      <c r="E13" s="82">
        <f>+'[3]10ud'!E49</f>
        <v>14.19103313840156</v>
      </c>
      <c r="F13" s="106">
        <f>+'[3]10ud'!F49</f>
        <v>102.82485875706216</v>
      </c>
      <c r="G13" s="12">
        <f>+'[3]10ud'!G49</f>
        <v>292</v>
      </c>
      <c r="H13" s="82">
        <f>+'[3]10ud'!H49</f>
        <v>11.384015594541911</v>
      </c>
      <c r="I13" s="106">
        <f>+'[3]10ud'!I49</f>
        <v>105.03597122302158</v>
      </c>
      <c r="J13" s="12">
        <f>+'[3]10ud'!J49</f>
        <v>516</v>
      </c>
      <c r="K13" s="82">
        <f>+'[3]10ud'!K49</f>
        <v>20.116959064327485</v>
      </c>
      <c r="L13" s="82">
        <f>+'[3]10ud'!L49</f>
        <v>95.732838589981455</v>
      </c>
      <c r="M13" s="12">
        <f>+'[3]10ud'!M49</f>
        <v>535</v>
      </c>
      <c r="N13" s="82">
        <f>+'[3]10ud'!N49</f>
        <v>20.857699805068226</v>
      </c>
      <c r="O13" s="106">
        <f>+'[3]10ud'!O49</f>
        <v>94.522968197879862</v>
      </c>
      <c r="P13" s="12">
        <f>+'[3]10ud'!P49</f>
        <v>239</v>
      </c>
      <c r="Q13" s="82">
        <f>+'[3]10ud'!Q49</f>
        <v>9.3177387914230021</v>
      </c>
      <c r="R13" s="106">
        <f>+'[3]10ud'!R49</f>
        <v>71.98795180722891</v>
      </c>
      <c r="S13" s="12">
        <f>+'[3]10ud'!S49</f>
        <v>336</v>
      </c>
      <c r="T13" s="82">
        <f>+'[3]10ud'!T49</f>
        <v>13.099415204678364</v>
      </c>
      <c r="U13" s="106">
        <f>+'[3]10ud'!U49</f>
        <v>75.84650112866818</v>
      </c>
      <c r="V13" s="12">
        <f>+'[3]10ud'!V49</f>
        <v>283</v>
      </c>
      <c r="W13" s="82">
        <f>+'[3]10ud'!W49</f>
        <v>11.033138401559455</v>
      </c>
      <c r="X13" s="82">
        <f>+'[3]10ud'!X49</f>
        <v>78.611111111111114</v>
      </c>
    </row>
    <row r="14" spans="1:25" ht="15" customHeight="1" x14ac:dyDescent="0.2">
      <c r="A14" s="18" t="s">
        <v>29</v>
      </c>
      <c r="B14" s="12">
        <f>+'[3]10ud'!B55</f>
        <v>1445</v>
      </c>
      <c r="C14" s="106">
        <f>+'[3]10ud'!C55</f>
        <v>92.866323907455012</v>
      </c>
      <c r="D14" s="12">
        <f>+'[3]10ud'!D55</f>
        <v>107</v>
      </c>
      <c r="E14" s="82">
        <f>+'[3]10ud'!E55</f>
        <v>7.4048442906574392</v>
      </c>
      <c r="F14" s="106">
        <f>+'[3]10ud'!F55</f>
        <v>96.396396396396398</v>
      </c>
      <c r="G14" s="12">
        <f>+'[3]10ud'!G55</f>
        <v>149</v>
      </c>
      <c r="H14" s="82">
        <f>+'[3]10ud'!H55</f>
        <v>10.311418685121106</v>
      </c>
      <c r="I14" s="106">
        <f>+'[3]10ud'!I55</f>
        <v>107.97101449275361</v>
      </c>
      <c r="J14" s="12">
        <f>+'[3]10ud'!J55</f>
        <v>294</v>
      </c>
      <c r="K14" s="82">
        <f>+'[3]10ud'!K55</f>
        <v>20.346020761245676</v>
      </c>
      <c r="L14" s="82">
        <f>+'[3]10ud'!L55</f>
        <v>92.163009404388717</v>
      </c>
      <c r="M14" s="12">
        <f>+'[3]10ud'!M55</f>
        <v>343</v>
      </c>
      <c r="N14" s="82">
        <f>+'[3]10ud'!N55</f>
        <v>23.737024221453286</v>
      </c>
      <c r="O14" s="106">
        <f>+'[3]10ud'!O55</f>
        <v>96.89265536723164</v>
      </c>
      <c r="P14" s="12">
        <f>+'[3]10ud'!P55</f>
        <v>172</v>
      </c>
      <c r="Q14" s="82">
        <f>+'[3]10ud'!Q55</f>
        <v>11.903114186851212</v>
      </c>
      <c r="R14" s="106">
        <f>+'[3]10ud'!R55</f>
        <v>118.62068965517241</v>
      </c>
      <c r="S14" s="12">
        <f>+'[3]10ud'!S55</f>
        <v>217</v>
      </c>
      <c r="T14" s="82">
        <f>+'[3]10ud'!T55</f>
        <v>15.017301038062284</v>
      </c>
      <c r="U14" s="106">
        <f>+'[3]10ud'!U55</f>
        <v>78.33935018050542</v>
      </c>
      <c r="V14" s="12">
        <f>+'[3]10ud'!V55</f>
        <v>163</v>
      </c>
      <c r="W14" s="82">
        <f>+'[3]10ud'!W55</f>
        <v>11.280276816608996</v>
      </c>
      <c r="X14" s="82">
        <f>+'[3]10ud'!X55</f>
        <v>76.886792452830193</v>
      </c>
    </row>
    <row r="15" spans="1:25" ht="15" customHeight="1" x14ac:dyDescent="0.2">
      <c r="A15" s="18" t="s">
        <v>30</v>
      </c>
      <c r="B15" s="12">
        <f>+'[3]10ud'!B61</f>
        <v>2428</v>
      </c>
      <c r="C15" s="106">
        <f>+'[3]10ud'!C61</f>
        <v>94.585118815738213</v>
      </c>
      <c r="D15" s="12">
        <f>+'[3]10ud'!D61</f>
        <v>322</v>
      </c>
      <c r="E15" s="82">
        <f>+'[3]10ud'!E61</f>
        <v>13.261943986820429</v>
      </c>
      <c r="F15" s="106">
        <f>+'[3]10ud'!F61</f>
        <v>96.407185628742525</v>
      </c>
      <c r="G15" s="12">
        <f>+'[3]10ud'!G61</f>
        <v>273</v>
      </c>
      <c r="H15" s="82">
        <f>+'[3]10ud'!H61</f>
        <v>11.243822075782537</v>
      </c>
      <c r="I15" s="106">
        <f>+'[3]10ud'!I61</f>
        <v>106.22568093385215</v>
      </c>
      <c r="J15" s="12">
        <f>+'[3]10ud'!J61</f>
        <v>515</v>
      </c>
      <c r="K15" s="82">
        <f>+'[3]10ud'!K61</f>
        <v>21.210873146622735</v>
      </c>
      <c r="L15" s="82">
        <f>+'[3]10ud'!L61</f>
        <v>91.312056737588648</v>
      </c>
      <c r="M15" s="12">
        <f>+'[3]10ud'!M61</f>
        <v>533</v>
      </c>
      <c r="N15" s="82">
        <f>+'[3]10ud'!N61</f>
        <v>21.952224052718286</v>
      </c>
      <c r="O15" s="106">
        <f>+'[3]10ud'!O61</f>
        <v>91.580756013745699</v>
      </c>
      <c r="P15" s="12">
        <f>+'[3]10ud'!P61</f>
        <v>194</v>
      </c>
      <c r="Q15" s="82">
        <f>+'[3]10ud'!Q61</f>
        <v>7.990115321252059</v>
      </c>
      <c r="R15" s="106">
        <f>+'[3]10ud'!R61</f>
        <v>91.509433962264154</v>
      </c>
      <c r="S15" s="12">
        <f>+'[3]10ud'!S61</f>
        <v>383</v>
      </c>
      <c r="T15" s="82">
        <f>+'[3]10ud'!T61</f>
        <v>15.774299835255354</v>
      </c>
      <c r="U15" s="106">
        <f>+'[3]10ud'!U61</f>
        <v>104.35967302452316</v>
      </c>
      <c r="V15" s="12">
        <f>+'[3]10ud'!V61</f>
        <v>208</v>
      </c>
      <c r="W15" s="82">
        <f>+'[3]10ud'!W61</f>
        <v>8.5667215815486006</v>
      </c>
      <c r="X15" s="82">
        <f>+'[3]10ud'!X61</f>
        <v>82.86852589641434</v>
      </c>
    </row>
    <row r="16" spans="1:25" ht="15" customHeight="1" x14ac:dyDescent="0.2">
      <c r="A16" s="18" t="s">
        <v>31</v>
      </c>
      <c r="B16" s="12">
        <f>+'[3]10ud'!B67</f>
        <v>1693</v>
      </c>
      <c r="C16" s="106">
        <f>+'[3]10ud'!C67</f>
        <v>98.201856148491885</v>
      </c>
      <c r="D16" s="12">
        <f>+'[3]10ud'!D67</f>
        <v>198</v>
      </c>
      <c r="E16" s="82">
        <f>+'[3]10ud'!E67</f>
        <v>11.695215593620793</v>
      </c>
      <c r="F16" s="106">
        <f>+'[3]10ud'!F67</f>
        <v>121.47239263803682</v>
      </c>
      <c r="G16" s="12">
        <f>+'[3]10ud'!G67</f>
        <v>165</v>
      </c>
      <c r="H16" s="82">
        <f>+'[3]10ud'!H67</f>
        <v>9.7460129946839924</v>
      </c>
      <c r="I16" s="106">
        <f>+'[3]10ud'!I67</f>
        <v>104.43037974683544</v>
      </c>
      <c r="J16" s="12">
        <f>+'[3]10ud'!J67</f>
        <v>345</v>
      </c>
      <c r="K16" s="82">
        <f>+'[3]10ud'!K67</f>
        <v>20.378027170702893</v>
      </c>
      <c r="L16" s="82">
        <f>+'[3]10ud'!L67</f>
        <v>104.54545454545455</v>
      </c>
      <c r="M16" s="12">
        <f>+'[3]10ud'!M67</f>
        <v>342</v>
      </c>
      <c r="N16" s="82">
        <f>+'[3]10ud'!N67</f>
        <v>20.200826934435913</v>
      </c>
      <c r="O16" s="106">
        <f>+'[3]10ud'!O67</f>
        <v>91.935483870967744</v>
      </c>
      <c r="P16" s="12">
        <f>+'[3]10ud'!P67</f>
        <v>189</v>
      </c>
      <c r="Q16" s="82">
        <f>+'[3]10ud'!Q67</f>
        <v>11.163614884819847</v>
      </c>
      <c r="R16" s="106">
        <f>+'[3]10ud'!R67</f>
        <v>104.41988950276244</v>
      </c>
      <c r="S16" s="12">
        <f>+'[3]10ud'!S67</f>
        <v>259</v>
      </c>
      <c r="T16" s="82">
        <f>+'[3]10ud'!T67</f>
        <v>15.298287064382752</v>
      </c>
      <c r="U16" s="106">
        <f>+'[3]10ud'!U67</f>
        <v>80.9375</v>
      </c>
      <c r="V16" s="12">
        <f>+'[3]10ud'!V67</f>
        <v>195</v>
      </c>
      <c r="W16" s="82">
        <f>+'[3]10ud'!W67</f>
        <v>11.518015357353811</v>
      </c>
      <c r="X16" s="82">
        <f>+'[3]10ud'!X67</f>
        <v>97.5</v>
      </c>
    </row>
    <row r="17" spans="1:24" ht="15" customHeight="1" x14ac:dyDescent="0.2">
      <c r="A17" s="18" t="s">
        <v>32</v>
      </c>
      <c r="B17" s="12">
        <f>+'[3]10ud'!B71</f>
        <v>1775</v>
      </c>
      <c r="C17" s="106">
        <f>+'[3]10ud'!C71</f>
        <v>88.352414136386258</v>
      </c>
      <c r="D17" s="12">
        <f>+'[3]10ud'!D71</f>
        <v>229</v>
      </c>
      <c r="E17" s="82">
        <f>+'[3]10ud'!E71</f>
        <v>12.901408450704224</v>
      </c>
      <c r="F17" s="106">
        <f>+'[3]10ud'!F71</f>
        <v>99.565217391304344</v>
      </c>
      <c r="G17" s="12">
        <f>+'[3]10ud'!G71</f>
        <v>160</v>
      </c>
      <c r="H17" s="82">
        <f>+'[3]10ud'!H71</f>
        <v>9.0140845070422539</v>
      </c>
      <c r="I17" s="106">
        <f>+'[3]10ud'!I71</f>
        <v>98.159509202453989</v>
      </c>
      <c r="J17" s="12">
        <f>+'[3]10ud'!J71</f>
        <v>336</v>
      </c>
      <c r="K17" s="82">
        <f>+'[3]10ud'!K71</f>
        <v>18.929577464788732</v>
      </c>
      <c r="L17" s="82">
        <f>+'[3]10ud'!L71</f>
        <v>85.933503836317144</v>
      </c>
      <c r="M17" s="12">
        <f>+'[3]10ud'!M71</f>
        <v>395</v>
      </c>
      <c r="N17" s="82">
        <f>+'[3]10ud'!N71</f>
        <v>22.253521126760564</v>
      </c>
      <c r="O17" s="106">
        <f>+'[3]10ud'!O71</f>
        <v>94.047619047619051</v>
      </c>
      <c r="P17" s="12">
        <f>+'[3]10ud'!P71</f>
        <v>179</v>
      </c>
      <c r="Q17" s="82">
        <f>+'[3]10ud'!Q71</f>
        <v>10.08450704225352</v>
      </c>
      <c r="R17" s="106">
        <f>+'[3]10ud'!R71</f>
        <v>84.037558685446015</v>
      </c>
      <c r="S17" s="12">
        <f>+'[3]10ud'!S71</f>
        <v>262</v>
      </c>
      <c r="T17" s="82">
        <f>+'[3]10ud'!T71</f>
        <v>14.760563380281692</v>
      </c>
      <c r="U17" s="106">
        <f>+'[3]10ud'!U71</f>
        <v>84.244372990353696</v>
      </c>
      <c r="V17" s="12">
        <f>+'[3]10ud'!V71</f>
        <v>214</v>
      </c>
      <c r="W17" s="82">
        <f>+'[3]10ud'!W71</f>
        <v>12.056338028169014</v>
      </c>
      <c r="X17" s="82">
        <f>+'[3]10ud'!X71</f>
        <v>76.156583629893234</v>
      </c>
    </row>
    <row r="18" spans="1:24" ht="15" customHeight="1" x14ac:dyDescent="0.2">
      <c r="A18" s="18" t="s">
        <v>33</v>
      </c>
      <c r="B18" s="12">
        <f>+'[3]10ud'!B76</f>
        <v>1288</v>
      </c>
      <c r="C18" s="106">
        <f>+'[3]10ud'!C76</f>
        <v>96.19118745332338</v>
      </c>
      <c r="D18" s="12">
        <f>+'[3]10ud'!D76</f>
        <v>141</v>
      </c>
      <c r="E18" s="82">
        <f>+'[3]10ud'!E76</f>
        <v>10.947204968944099</v>
      </c>
      <c r="F18" s="106">
        <f>+'[3]10ud'!F76</f>
        <v>124.77876106194689</v>
      </c>
      <c r="G18" s="12">
        <f>+'[3]10ud'!G76</f>
        <v>136</v>
      </c>
      <c r="H18" s="82">
        <f>+'[3]10ud'!H76</f>
        <v>10.559006211180124</v>
      </c>
      <c r="I18" s="106">
        <f>+'[3]10ud'!I76</f>
        <v>84.472049689440993</v>
      </c>
      <c r="J18" s="12">
        <f>+'[3]10ud'!J76</f>
        <v>291</v>
      </c>
      <c r="K18" s="82">
        <f>+'[3]10ud'!K76</f>
        <v>22.593167701863354</v>
      </c>
      <c r="L18" s="82">
        <f>+'[3]10ud'!L76</f>
        <v>99.657534246575338</v>
      </c>
      <c r="M18" s="12">
        <f>+'[3]10ud'!M76</f>
        <v>333</v>
      </c>
      <c r="N18" s="82">
        <f>+'[3]10ud'!N76</f>
        <v>25.854037267080741</v>
      </c>
      <c r="O18" s="106">
        <f>+'[3]10ud'!O76</f>
        <v>108.8235294117647</v>
      </c>
      <c r="P18" s="12">
        <f>+'[3]10ud'!P76</f>
        <v>102</v>
      </c>
      <c r="Q18" s="82">
        <f>+'[3]10ud'!Q76</f>
        <v>7.9192546583850927</v>
      </c>
      <c r="R18" s="106">
        <f>+'[3]10ud'!R76</f>
        <v>96.226415094339629</v>
      </c>
      <c r="S18" s="12">
        <f>+'[3]10ud'!S76</f>
        <v>165</v>
      </c>
      <c r="T18" s="82">
        <f>+'[3]10ud'!T76</f>
        <v>12.81055900621118</v>
      </c>
      <c r="U18" s="106">
        <f>+'[3]10ud'!U76</f>
        <v>79.710144927536234</v>
      </c>
      <c r="V18" s="12">
        <f>+'[3]10ud'!V76</f>
        <v>120</v>
      </c>
      <c r="W18" s="82">
        <f>+'[3]10ud'!W76</f>
        <v>9.316770186335404</v>
      </c>
      <c r="X18" s="82">
        <f>+'[3]10ud'!X76</f>
        <v>77.922077922077932</v>
      </c>
    </row>
    <row r="19" spans="1:24" ht="15" customHeight="1" x14ac:dyDescent="0.2">
      <c r="A19" s="25" t="s">
        <v>34</v>
      </c>
      <c r="B19" s="26">
        <f>+'[3]10ud'!B82</f>
        <v>2624</v>
      </c>
      <c r="C19" s="107">
        <f>+'[3]10ud'!C82</f>
        <v>99.620349278663639</v>
      </c>
      <c r="D19" s="26">
        <f>+'[3]10ud'!D82</f>
        <v>260</v>
      </c>
      <c r="E19" s="84">
        <f>+'[3]10ud'!E82</f>
        <v>9.9085365853658534</v>
      </c>
      <c r="F19" s="107">
        <f>+'[3]10ud'!F82</f>
        <v>115.04424778761062</v>
      </c>
      <c r="G19" s="26">
        <f>+'[3]10ud'!G82</f>
        <v>275</v>
      </c>
      <c r="H19" s="84">
        <f>+'[3]10ud'!H82</f>
        <v>10.480182926829269</v>
      </c>
      <c r="I19" s="107">
        <f>+'[3]10ud'!I82</f>
        <v>108.26771653543308</v>
      </c>
      <c r="J19" s="26">
        <f>+'[3]10ud'!J82</f>
        <v>508</v>
      </c>
      <c r="K19" s="84">
        <f>+'[3]10ud'!K82</f>
        <v>19.359756097560975</v>
      </c>
      <c r="L19" s="84">
        <f>+'[3]10ud'!L82</f>
        <v>107.17299578059072</v>
      </c>
      <c r="M19" s="26">
        <f>+'[3]10ud'!M82</f>
        <v>592</v>
      </c>
      <c r="N19" s="84">
        <f>+'[3]10ud'!N82</f>
        <v>22.560975609756099</v>
      </c>
      <c r="O19" s="107">
        <f>+'[3]10ud'!O82</f>
        <v>100.33898305084745</v>
      </c>
      <c r="P19" s="26">
        <f>+'[3]10ud'!P82</f>
        <v>247</v>
      </c>
      <c r="Q19" s="84">
        <f>+'[3]10ud'!Q82</f>
        <v>9.4131097560975618</v>
      </c>
      <c r="R19" s="107">
        <f>+'[3]10ud'!R82</f>
        <v>98.8</v>
      </c>
      <c r="S19" s="26">
        <f>+'[3]10ud'!S82</f>
        <v>441</v>
      </c>
      <c r="T19" s="84">
        <f>+'[3]10ud'!T82</f>
        <v>16.806402439024389</v>
      </c>
      <c r="U19" s="107">
        <f>+'[3]10ud'!U82</f>
        <v>92.452830188679243</v>
      </c>
      <c r="V19" s="26">
        <f>+'[3]10ud'!V82</f>
        <v>301</v>
      </c>
      <c r="W19" s="84">
        <f>+'[3]10ud'!W82</f>
        <v>11.471036585365853</v>
      </c>
      <c r="X19" s="84">
        <f>+'[3]10ud'!X82</f>
        <v>82.92011019283747</v>
      </c>
    </row>
    <row r="21" spans="1:24" ht="15" customHeight="1" x14ac:dyDescent="0.2">
      <c r="A21" s="69" t="s">
        <v>147</v>
      </c>
    </row>
  </sheetData>
  <mergeCells count="8">
    <mergeCell ref="S3:U3"/>
    <mergeCell ref="V3:X3"/>
    <mergeCell ref="B3:C3"/>
    <mergeCell ref="D3:F3"/>
    <mergeCell ref="G3:I3"/>
    <mergeCell ref="J3:L3"/>
    <mergeCell ref="M3:O3"/>
    <mergeCell ref="P3:R3"/>
  </mergeCells>
  <hyperlinks>
    <hyperlink ref="A21" location="Kazalo!A1" display="nazaj na kazalo" xr:uid="{00000000-0004-0000-18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26"/>
  <sheetViews>
    <sheetView showGridLines="0" tabSelected="1" workbookViewId="0"/>
  </sheetViews>
  <sheetFormatPr defaultColWidth="9.140625" defaultRowHeight="15" customHeight="1" x14ac:dyDescent="0.2"/>
  <cols>
    <col min="1" max="1" width="19.28515625" style="6" customWidth="1"/>
    <col min="2" max="2" width="6.5703125" style="6" bestFit="1" customWidth="1"/>
    <col min="3" max="3" width="5.5703125" style="6" bestFit="1" customWidth="1"/>
    <col min="4" max="19" width="5.5703125" style="6" customWidth="1"/>
    <col min="20" max="20" width="4.28515625" style="6" customWidth="1"/>
    <col min="21" max="22" width="5.5703125" style="6" customWidth="1"/>
    <col min="23" max="23" width="4.7109375" style="6" customWidth="1"/>
    <col min="24" max="24" width="5.140625" style="6" customWidth="1"/>
    <col min="25" max="25" width="6.7109375" style="6" customWidth="1"/>
    <col min="26" max="16384" width="9.140625" style="6"/>
  </cols>
  <sheetData>
    <row r="1" spans="1:26" ht="15" customHeight="1" x14ac:dyDescent="0.2">
      <c r="A1" s="9" t="s">
        <v>178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6" ht="15" customHeight="1" x14ac:dyDescent="0.2">
      <c r="A3" s="160"/>
      <c r="B3" s="315" t="s">
        <v>0</v>
      </c>
      <c r="C3" s="317"/>
      <c r="D3" s="315" t="s">
        <v>83</v>
      </c>
      <c r="E3" s="316"/>
      <c r="F3" s="316"/>
      <c r="G3" s="315" t="s">
        <v>84</v>
      </c>
      <c r="H3" s="316"/>
      <c r="I3" s="317"/>
      <c r="J3" s="316" t="s">
        <v>85</v>
      </c>
      <c r="K3" s="316"/>
      <c r="L3" s="316"/>
      <c r="M3" s="315" t="s">
        <v>86</v>
      </c>
      <c r="N3" s="316"/>
      <c r="O3" s="317"/>
      <c r="P3" s="315" t="s">
        <v>150</v>
      </c>
      <c r="Q3" s="316"/>
      <c r="R3" s="316"/>
      <c r="S3" s="315" t="s">
        <v>87</v>
      </c>
      <c r="T3" s="316"/>
      <c r="U3" s="317"/>
      <c r="V3" s="316" t="s">
        <v>88</v>
      </c>
      <c r="W3" s="316"/>
      <c r="X3" s="316"/>
    </row>
    <row r="4" spans="1:26" ht="15" customHeight="1" x14ac:dyDescent="0.2">
      <c r="A4" s="242" t="s">
        <v>89</v>
      </c>
      <c r="B4" s="296"/>
      <c r="C4" s="146" t="str">
        <f>[3]Obdobja!B11</f>
        <v>VIII 25</v>
      </c>
      <c r="D4" s="296"/>
      <c r="E4" s="297"/>
      <c r="F4" s="146" t="str">
        <f>[3]Obdobja!B11</f>
        <v>VIII 25</v>
      </c>
      <c r="G4" s="296"/>
      <c r="H4" s="297"/>
      <c r="I4" s="146" t="str">
        <f>[3]Obdobja!B11</f>
        <v>VIII 25</v>
      </c>
      <c r="J4" s="296"/>
      <c r="K4" s="297"/>
      <c r="L4" s="142" t="str">
        <f>[3]Obdobja!B11</f>
        <v>VIII 25</v>
      </c>
      <c r="M4" s="296"/>
      <c r="N4" s="297"/>
      <c r="O4" s="146" t="str">
        <f>[3]Obdobja!B11</f>
        <v>VIII 25</v>
      </c>
      <c r="P4" s="296"/>
      <c r="Q4" s="297"/>
      <c r="R4" s="146" t="str">
        <f>[3]Obdobja!B11</f>
        <v>VIII 25</v>
      </c>
      <c r="S4" s="296"/>
      <c r="T4" s="297"/>
      <c r="U4" s="146" t="str">
        <f>[3]Obdobja!B11</f>
        <v>VIII 25</v>
      </c>
      <c r="V4" s="296"/>
      <c r="W4" s="297"/>
      <c r="X4" s="142" t="str">
        <f>[3]Obdobja!B11</f>
        <v>VIII 25</v>
      </c>
    </row>
    <row r="5" spans="1:26" ht="15" customHeight="1" x14ac:dyDescent="0.2">
      <c r="A5" s="243" t="s">
        <v>60</v>
      </c>
      <c r="B5" s="166" t="str">
        <f>[3]Obdobja!B11</f>
        <v>VIII 25</v>
      </c>
      <c r="C5" s="168" t="str">
        <f>[3]Obdobja!C11</f>
        <v>VIII 24</v>
      </c>
      <c r="D5" s="166" t="str">
        <f>[3]Obdobja!B11</f>
        <v>VIII 25</v>
      </c>
      <c r="E5" s="167" t="s">
        <v>73</v>
      </c>
      <c r="F5" s="168" t="str">
        <f>[3]Obdobja!C11</f>
        <v>VIII 24</v>
      </c>
      <c r="G5" s="166" t="str">
        <f>[3]Obdobja!B11</f>
        <v>VIII 25</v>
      </c>
      <c r="H5" s="167" t="s">
        <v>73</v>
      </c>
      <c r="I5" s="168" t="str">
        <f>[3]Obdobja!C11</f>
        <v>VIII 24</v>
      </c>
      <c r="J5" s="166" t="str">
        <f>[3]Obdobja!B11</f>
        <v>VIII 25</v>
      </c>
      <c r="K5" s="167" t="s">
        <v>73</v>
      </c>
      <c r="L5" s="167" t="str">
        <f>[3]Obdobja!C11</f>
        <v>VIII 24</v>
      </c>
      <c r="M5" s="166" t="str">
        <f>[3]Obdobja!B11</f>
        <v>VIII 25</v>
      </c>
      <c r="N5" s="167" t="s">
        <v>73</v>
      </c>
      <c r="O5" s="168" t="str">
        <f>[3]Obdobja!C11</f>
        <v>VIII 24</v>
      </c>
      <c r="P5" s="166" t="str">
        <f>[3]Obdobja!B11</f>
        <v>VIII 25</v>
      </c>
      <c r="Q5" s="167" t="s">
        <v>73</v>
      </c>
      <c r="R5" s="168" t="str">
        <f>[3]Obdobja!C11</f>
        <v>VIII 24</v>
      </c>
      <c r="S5" s="166" t="str">
        <f>[3]Obdobja!B11</f>
        <v>VIII 25</v>
      </c>
      <c r="T5" s="167" t="s">
        <v>73</v>
      </c>
      <c r="U5" s="168" t="str">
        <f>[3]Obdobja!C11</f>
        <v>VIII 24</v>
      </c>
      <c r="V5" s="166" t="str">
        <f>[3]Obdobja!B11</f>
        <v>VIII 25</v>
      </c>
      <c r="W5" s="167" t="s">
        <v>73</v>
      </c>
      <c r="X5" s="167" t="str">
        <f>[3]Obdobja!C11</f>
        <v>VIII 24</v>
      </c>
    </row>
    <row r="6" spans="1:26" ht="15" customHeight="1" x14ac:dyDescent="0.2">
      <c r="A6" s="21" t="s">
        <v>22</v>
      </c>
      <c r="B6" s="22">
        <f>+'[4]Stanje BO'!I4</f>
        <v>44307</v>
      </c>
      <c r="C6" s="104">
        <f>+B6/'[5]Stanje BO'!I4*100</f>
        <v>99.637941890797876</v>
      </c>
      <c r="D6" s="22">
        <f>+'[4]S 15-24'!I4</f>
        <v>4150</v>
      </c>
      <c r="E6" s="76">
        <f>+D6/B6*100</f>
        <v>9.3664657954724984</v>
      </c>
      <c r="F6" s="104">
        <f>+D6/'[5]S 15-24'!I4*100</f>
        <v>110.07957559681698</v>
      </c>
      <c r="G6" s="22">
        <f>+'[4]S 25-29'!I4</f>
        <v>4599</v>
      </c>
      <c r="H6" s="76">
        <f>+G6/B6*100</f>
        <v>10.379849685151331</v>
      </c>
      <c r="I6" s="104">
        <f>+G6/'[5]S 25-29'!I4*100</f>
        <v>105.94333102971665</v>
      </c>
      <c r="J6" s="22">
        <f>+'[4]S 30-39'!I4</f>
        <v>9500</v>
      </c>
      <c r="K6" s="76">
        <f>+J6/$B6*100</f>
        <v>21.441307242647888</v>
      </c>
      <c r="L6" s="76">
        <f>+J6/'[5]S 30-39'!I4*100</f>
        <v>100.6782534972446</v>
      </c>
      <c r="M6" s="22">
        <f>+'[4]S 40-49'!I4</f>
        <v>10414</v>
      </c>
      <c r="N6" s="76">
        <f>+M6/$B6*100</f>
        <v>23.50418669736159</v>
      </c>
      <c r="O6" s="104">
        <f>+M6/'[5]S 40-49'!I4*100</f>
        <v>103.02730510486744</v>
      </c>
      <c r="P6" s="22">
        <f>+'[4]S 50-54'!I4</f>
        <v>4340</v>
      </c>
      <c r="Q6" s="76">
        <f>+P6/$B6*100</f>
        <v>9.7952919403254572</v>
      </c>
      <c r="R6" s="104">
        <f>+P6/'[5]S 50-54'!I4*100</f>
        <v>101.28354725787632</v>
      </c>
      <c r="S6" s="22">
        <f>+'[4]S 55-59'!I4</f>
        <v>6207</v>
      </c>
      <c r="T6" s="76">
        <f>+S6/$B6*100</f>
        <v>14.009073058433206</v>
      </c>
      <c r="U6" s="104">
        <f>+S6/'[5]S 55-59'!I4*100</f>
        <v>90.705830775975443</v>
      </c>
      <c r="V6" s="22">
        <f>+'[4]S 60+'!I4</f>
        <v>5097</v>
      </c>
      <c r="W6" s="76">
        <f>+V6/$B6*100</f>
        <v>11.50382558060803</v>
      </c>
      <c r="X6" s="76">
        <f>+V6/'[5]S 60+'!I4*100</f>
        <v>89.656992084432716</v>
      </c>
      <c r="Z6" s="7"/>
    </row>
    <row r="7" spans="1:26" ht="12.75" customHeight="1" x14ac:dyDescent="0.2">
      <c r="A7" s="11"/>
      <c r="B7" s="15"/>
      <c r="C7" s="105"/>
      <c r="D7" s="15"/>
      <c r="E7" s="79"/>
      <c r="F7" s="105"/>
      <c r="G7" s="15"/>
      <c r="H7" s="79"/>
      <c r="I7" s="105"/>
      <c r="J7" s="15"/>
      <c r="K7" s="79"/>
      <c r="L7" s="79"/>
      <c r="M7" s="15"/>
      <c r="N7" s="79"/>
      <c r="O7" s="105"/>
      <c r="P7" s="15"/>
      <c r="Q7" s="79"/>
      <c r="R7" s="105"/>
      <c r="S7" s="15"/>
      <c r="T7" s="79"/>
      <c r="U7" s="105"/>
      <c r="V7" s="15"/>
      <c r="W7" s="79"/>
      <c r="X7" s="79"/>
    </row>
    <row r="8" spans="1:26" ht="15" customHeight="1" x14ac:dyDescent="0.2">
      <c r="A8" s="71" t="s">
        <v>35</v>
      </c>
      <c r="B8" s="72">
        <f>+'[4]Stanje BO'!I6</f>
        <v>25377</v>
      </c>
      <c r="C8" s="120">
        <f>+B8/'[5]Stanje BO'!I6*100</f>
        <v>97.716596072391212</v>
      </c>
      <c r="D8" s="72">
        <f>+'[4]S 15-24'!I6</f>
        <v>2801</v>
      </c>
      <c r="E8" s="80">
        <f t="shared" ref="E8:E16" si="0">+D8/B8*100</f>
        <v>11.037553690349529</v>
      </c>
      <c r="F8" s="120">
        <f>+D8/'[5]S 15-24'!I6*100</f>
        <v>110.40599132834058</v>
      </c>
      <c r="G8" s="72">
        <f>+'[4]S 25-29'!I6</f>
        <v>2709</v>
      </c>
      <c r="H8" s="80">
        <f t="shared" ref="H8:H16" si="1">+G8/B8*100</f>
        <v>10.675020688024588</v>
      </c>
      <c r="I8" s="120">
        <f>+G8/'[5]S 25-29'!I6*100</f>
        <v>103.91254315304947</v>
      </c>
      <c r="J8" s="72">
        <f>+'[4]S 30-39'!I6</f>
        <v>5322</v>
      </c>
      <c r="K8" s="80">
        <f t="shared" ref="K8:K16" si="2">+J8/$B8*100</f>
        <v>20.97174606927533</v>
      </c>
      <c r="L8" s="80">
        <f>+J8/'[5]S 30-39'!I6*100</f>
        <v>99.161542761319183</v>
      </c>
      <c r="M8" s="72">
        <f>+'[4]S 40-49'!I6</f>
        <v>5642</v>
      </c>
      <c r="N8" s="80">
        <f t="shared" ref="N8:N16" si="3">+M8/$B8*100</f>
        <v>22.232730425188162</v>
      </c>
      <c r="O8" s="120">
        <f>+M8/'[5]S 40-49'!I6*100</f>
        <v>99.436023968981317</v>
      </c>
      <c r="P8" s="72">
        <f>+'[4]S 50-54'!I6</f>
        <v>2436</v>
      </c>
      <c r="Q8" s="80">
        <f t="shared" ref="Q8:Q16" si="4">+P8/$B8*100</f>
        <v>9.5992434093864532</v>
      </c>
      <c r="R8" s="120">
        <f>+P8/'[5]S 50-54'!I6*100</f>
        <v>96.743447180301828</v>
      </c>
      <c r="S8" s="72">
        <f>+'[4]S 55-59'!I6</f>
        <v>3650</v>
      </c>
      <c r="T8" s="80">
        <f t="shared" ref="T8:T16" si="5">+S8/$B8*100</f>
        <v>14.383102809630769</v>
      </c>
      <c r="U8" s="120">
        <f>+S8/'[5]S 55-59'!I6*100</f>
        <v>90.078973346495559</v>
      </c>
      <c r="V8" s="72">
        <f>+'[4]S 60+'!I6</f>
        <v>2817</v>
      </c>
      <c r="W8" s="80">
        <f t="shared" ref="W8:W16" si="6">+V8/$B8*100</f>
        <v>11.100602908145172</v>
      </c>
      <c r="X8" s="80">
        <f>+V8/'[5]S 60+'!I6*100</f>
        <v>87.62052877138413</v>
      </c>
    </row>
    <row r="9" spans="1:26" ht="15" customHeight="1" x14ac:dyDescent="0.2">
      <c r="A9" s="44" t="s">
        <v>41</v>
      </c>
      <c r="B9" s="12">
        <f>+'[4]Stanje BO'!I7</f>
        <v>3503</v>
      </c>
      <c r="C9" s="106">
        <f>+B9/'[5]Stanje BO'!I7*100</f>
        <v>96.794694667035102</v>
      </c>
      <c r="D9" s="12">
        <f>+'[4]S 15-24'!I7</f>
        <v>507</v>
      </c>
      <c r="E9" s="82">
        <f t="shared" si="0"/>
        <v>14.473308592634885</v>
      </c>
      <c r="F9" s="106">
        <f>+D9/'[5]S 15-24'!I7*100</f>
        <v>100.79522862823063</v>
      </c>
      <c r="G9" s="12">
        <f>+'[4]S 25-29'!I7</f>
        <v>422</v>
      </c>
      <c r="H9" s="82">
        <f t="shared" si="1"/>
        <v>12.046817013988012</v>
      </c>
      <c r="I9" s="106">
        <f>+G9/'[5]S 25-29'!I7*100</f>
        <v>106.03015075376885</v>
      </c>
      <c r="J9" s="12">
        <f>+'[4]S 30-39'!I7</f>
        <v>834</v>
      </c>
      <c r="K9" s="82">
        <f t="shared" si="2"/>
        <v>23.808164430488151</v>
      </c>
      <c r="L9" s="82">
        <f>+J9/'[5]S 30-39'!I7*100</f>
        <v>96.976744186046517</v>
      </c>
      <c r="M9" s="12">
        <f>+'[4]S 40-49'!I7</f>
        <v>757</v>
      </c>
      <c r="N9" s="82">
        <f t="shared" si="3"/>
        <v>21.610048529831573</v>
      </c>
      <c r="O9" s="106">
        <f>+M9/'[5]S 40-49'!I7*100</f>
        <v>94.037267080745352</v>
      </c>
      <c r="P9" s="12">
        <f>+'[4]S 50-54'!I7</f>
        <v>258</v>
      </c>
      <c r="Q9" s="82">
        <f t="shared" si="4"/>
        <v>7.3651156151869834</v>
      </c>
      <c r="R9" s="106">
        <f>+P9/'[5]S 50-54'!I7*100</f>
        <v>91.814946619217082</v>
      </c>
      <c r="S9" s="12">
        <f>+'[4]S 55-59'!I7</f>
        <v>458</v>
      </c>
      <c r="T9" s="82">
        <f t="shared" si="5"/>
        <v>13.074507564944332</v>
      </c>
      <c r="U9" s="106">
        <f>+S9/'[5]S 55-59'!I7*100</f>
        <v>99.782135076252715</v>
      </c>
      <c r="V9" s="12">
        <f>+'[4]S 60+'!I7</f>
        <v>267</v>
      </c>
      <c r="W9" s="82">
        <f t="shared" si="6"/>
        <v>7.622038252926064</v>
      </c>
      <c r="X9" s="82">
        <f>+V9/'[5]S 60+'!I7*100</f>
        <v>85.303514376996802</v>
      </c>
    </row>
    <row r="10" spans="1:26" ht="15" customHeight="1" x14ac:dyDescent="0.2">
      <c r="A10" s="44" t="s">
        <v>38</v>
      </c>
      <c r="B10" s="12">
        <f>+'[4]Stanje BO'!I8</f>
        <v>1431</v>
      </c>
      <c r="C10" s="106">
        <f>+B10/'[5]Stanje BO'!I8*100</f>
        <v>99.237170596393895</v>
      </c>
      <c r="D10" s="12">
        <f>+'[4]S 15-24'!I8</f>
        <v>131</v>
      </c>
      <c r="E10" s="82">
        <f t="shared" si="0"/>
        <v>9.1544374563242492</v>
      </c>
      <c r="F10" s="106">
        <f>+D10/'[5]S 15-24'!I8*100</f>
        <v>108.26446280991735</v>
      </c>
      <c r="G10" s="12">
        <f>+'[4]S 25-29'!I8</f>
        <v>149</v>
      </c>
      <c r="H10" s="82">
        <f t="shared" si="1"/>
        <v>10.412299091544375</v>
      </c>
      <c r="I10" s="106">
        <f>+G10/'[5]S 25-29'!I8*100</f>
        <v>98.675496688741731</v>
      </c>
      <c r="J10" s="12">
        <f>+'[4]S 30-39'!I8</f>
        <v>282</v>
      </c>
      <c r="K10" s="82">
        <f t="shared" si="2"/>
        <v>19.70649895178197</v>
      </c>
      <c r="L10" s="82">
        <f>+J10/'[5]S 30-39'!I8*100</f>
        <v>103.6764705882353</v>
      </c>
      <c r="M10" s="12">
        <f>+'[4]S 40-49'!I8</f>
        <v>322</v>
      </c>
      <c r="N10" s="82">
        <f t="shared" si="3"/>
        <v>22.501747030048914</v>
      </c>
      <c r="O10" s="106">
        <f>+M10/'[5]S 40-49'!I8*100</f>
        <v>102.54777070063695</v>
      </c>
      <c r="P10" s="12">
        <f>+'[4]S 50-54'!I8</f>
        <v>146</v>
      </c>
      <c r="Q10" s="82">
        <f t="shared" si="4"/>
        <v>10.202655485674354</v>
      </c>
      <c r="R10" s="106">
        <f>+P10/'[5]S 50-54'!I8*100</f>
        <v>93.589743589743591</v>
      </c>
      <c r="S10" s="12">
        <f>+'[4]S 55-59'!I8</f>
        <v>243</v>
      </c>
      <c r="T10" s="82">
        <f t="shared" si="5"/>
        <v>16.981132075471699</v>
      </c>
      <c r="U10" s="106">
        <f>+S10/'[5]S 55-59'!I8*100</f>
        <v>100.8298755186722</v>
      </c>
      <c r="V10" s="12">
        <f>+'[4]S 60+'!I8</f>
        <v>158</v>
      </c>
      <c r="W10" s="82">
        <f t="shared" si="6"/>
        <v>11.041229909154438</v>
      </c>
      <c r="X10" s="82">
        <f>+V10/'[5]S 60+'!I8*100</f>
        <v>84.491978609625676</v>
      </c>
    </row>
    <row r="11" spans="1:26" ht="15" customHeight="1" x14ac:dyDescent="0.2">
      <c r="A11" s="44" t="s">
        <v>37</v>
      </c>
      <c r="B11" s="12">
        <f>+'[4]Stanje BO'!I9</f>
        <v>7693</v>
      </c>
      <c r="C11" s="106">
        <f>+B11/'[5]Stanje BO'!I9*100</f>
        <v>101.77272125942585</v>
      </c>
      <c r="D11" s="12">
        <f>+'[4]S 15-24'!I9</f>
        <v>819</v>
      </c>
      <c r="E11" s="82">
        <f t="shared" si="0"/>
        <v>10.646041856232939</v>
      </c>
      <c r="F11" s="106">
        <f>+D11/'[5]S 15-24'!I9*100</f>
        <v>124.46808510638299</v>
      </c>
      <c r="G11" s="12">
        <f>+'[4]S 25-29'!I9</f>
        <v>797</v>
      </c>
      <c r="H11" s="82">
        <f t="shared" si="1"/>
        <v>10.360067593916547</v>
      </c>
      <c r="I11" s="106">
        <f>+G11/'[5]S 25-29'!I9*100</f>
        <v>108.14111261872456</v>
      </c>
      <c r="J11" s="12">
        <f>+'[4]S 30-39'!I9</f>
        <v>1609</v>
      </c>
      <c r="K11" s="82">
        <f t="shared" si="2"/>
        <v>20.915117639412454</v>
      </c>
      <c r="L11" s="82">
        <f>+J11/'[5]S 30-39'!I9*100</f>
        <v>101.25865324103209</v>
      </c>
      <c r="M11" s="12">
        <f>+'[4]S 40-49'!I9</f>
        <v>1684</v>
      </c>
      <c r="N11" s="82">
        <f t="shared" si="3"/>
        <v>21.890029897309244</v>
      </c>
      <c r="O11" s="106">
        <f>+M11/'[5]S 40-49'!I9*100</f>
        <v>100.53731343283583</v>
      </c>
      <c r="P11" s="12">
        <f>+'[4]S 50-54'!I9</f>
        <v>769</v>
      </c>
      <c r="Q11" s="82">
        <f t="shared" si="4"/>
        <v>9.9961003509684137</v>
      </c>
      <c r="R11" s="106">
        <f>+P11/'[5]S 50-54'!I9*100</f>
        <v>101.45118733509236</v>
      </c>
      <c r="S11" s="12">
        <f>+'[4]S 55-59'!I9</f>
        <v>1070</v>
      </c>
      <c r="T11" s="82">
        <f t="shared" si="5"/>
        <v>13.908748212660861</v>
      </c>
      <c r="U11" s="106">
        <f>+S11/'[5]S 55-59'!I9*100</f>
        <v>91.609589041095902</v>
      </c>
      <c r="V11" s="12">
        <f>+'[4]S 60+'!I9</f>
        <v>945</v>
      </c>
      <c r="W11" s="82">
        <f t="shared" si="6"/>
        <v>12.283894449499545</v>
      </c>
      <c r="X11" s="82">
        <f>+V11/'[5]S 60+'!I9*100</f>
        <v>97.022587268993846</v>
      </c>
    </row>
    <row r="12" spans="1:26" ht="15" customHeight="1" x14ac:dyDescent="0.2">
      <c r="A12" s="44" t="s">
        <v>36</v>
      </c>
      <c r="B12" s="12">
        <f>+'[4]Stanje BO'!I10</f>
        <v>2572</v>
      </c>
      <c r="C12" s="106">
        <f>+B12/'[5]Stanje BO'!I10*100</f>
        <v>89.398679179701077</v>
      </c>
      <c r="D12" s="12">
        <f>+'[4]S 15-24'!I10</f>
        <v>360</v>
      </c>
      <c r="E12" s="82">
        <f t="shared" si="0"/>
        <v>13.996889580093313</v>
      </c>
      <c r="F12" s="106">
        <f>+D12/'[5]S 15-24'!I10*100</f>
        <v>100.84033613445378</v>
      </c>
      <c r="G12" s="12">
        <f>+'[4]S 25-29'!I10</f>
        <v>299</v>
      </c>
      <c r="H12" s="82">
        <f t="shared" si="1"/>
        <v>11.625194401244169</v>
      </c>
      <c r="I12" s="106">
        <f>+G12/'[5]S 25-29'!I10*100</f>
        <v>104.18118466898956</v>
      </c>
      <c r="J12" s="12">
        <f>+'[4]S 30-39'!I10</f>
        <v>530</v>
      </c>
      <c r="K12" s="82">
        <f t="shared" si="2"/>
        <v>20.606531881804045</v>
      </c>
      <c r="L12" s="82">
        <f>+J12/'[5]S 30-39'!I10*100</f>
        <v>96.36363636363636</v>
      </c>
      <c r="M12" s="12">
        <f>+'[4]S 40-49'!I10</f>
        <v>526</v>
      </c>
      <c r="N12" s="82">
        <f t="shared" si="3"/>
        <v>20.451010886469671</v>
      </c>
      <c r="O12" s="106">
        <f>+M12/'[5]S 40-49'!I10*100</f>
        <v>93.594306049822066</v>
      </c>
      <c r="P12" s="12">
        <f>+'[4]S 50-54'!I10</f>
        <v>237</v>
      </c>
      <c r="Q12" s="82">
        <f t="shared" si="4"/>
        <v>9.2146189735614303</v>
      </c>
      <c r="R12" s="106">
        <f>+P12/'[5]S 50-54'!I10*100</f>
        <v>72.036474164133736</v>
      </c>
      <c r="S12" s="12">
        <f>+'[4]S 55-59'!I10</f>
        <v>337</v>
      </c>
      <c r="T12" s="82">
        <f t="shared" si="5"/>
        <v>13.102643856920684</v>
      </c>
      <c r="U12" s="106">
        <f>+S12/'[5]S 55-59'!I10*100</f>
        <v>77.116704805491992</v>
      </c>
      <c r="V12" s="12">
        <f>+'[4]S 60+'!I10</f>
        <v>283</v>
      </c>
      <c r="W12" s="82">
        <f t="shared" si="6"/>
        <v>11.003110419906688</v>
      </c>
      <c r="X12" s="82">
        <f>+V12/'[5]S 60+'!I10*100</f>
        <v>79.718309859154928</v>
      </c>
    </row>
    <row r="13" spans="1:26" ht="15" customHeight="1" x14ac:dyDescent="0.2">
      <c r="A13" s="44" t="s">
        <v>469</v>
      </c>
      <c r="B13" s="12">
        <f>+'[4]Stanje BO'!I11</f>
        <v>1792</v>
      </c>
      <c r="C13" s="106">
        <f>+B13/'[5]Stanje BO'!I11*100</f>
        <v>87.886218734673861</v>
      </c>
      <c r="D13" s="12">
        <f>+'[4]S 15-24'!I11</f>
        <v>194</v>
      </c>
      <c r="E13" s="82">
        <f t="shared" si="0"/>
        <v>10.825892857142858</v>
      </c>
      <c r="F13" s="106">
        <f>+D13/'[5]S 15-24'!I11*100</f>
        <v>93.719806763285035</v>
      </c>
      <c r="G13" s="12">
        <f>+'[4]S 25-29'!I11</f>
        <v>173</v>
      </c>
      <c r="H13" s="82">
        <f t="shared" si="1"/>
        <v>9.6540178571428577</v>
      </c>
      <c r="I13" s="106">
        <f>+G13/'[5]S 25-29'!I11*100</f>
        <v>104.84848484848486</v>
      </c>
      <c r="J13" s="12">
        <f>+'[4]S 30-39'!I11</f>
        <v>345</v>
      </c>
      <c r="K13" s="82">
        <f t="shared" si="2"/>
        <v>19.252232142857142</v>
      </c>
      <c r="L13" s="82">
        <f>+J13/'[5]S 30-39'!I11*100</f>
        <v>86.034912718204495</v>
      </c>
      <c r="M13" s="12">
        <f>+'[4]S 40-49'!I11</f>
        <v>398</v>
      </c>
      <c r="N13" s="82">
        <f t="shared" si="3"/>
        <v>22.209821428571427</v>
      </c>
      <c r="O13" s="106">
        <f>+M13/'[5]S 40-49'!I11*100</f>
        <v>89.438202247191015</v>
      </c>
      <c r="P13" s="12">
        <f>+'[4]S 50-54'!I11</f>
        <v>184</v>
      </c>
      <c r="Q13" s="82">
        <f t="shared" si="4"/>
        <v>10.267857142857142</v>
      </c>
      <c r="R13" s="106">
        <f>+P13/'[5]S 50-54'!I11*100</f>
        <v>88.461538461538453</v>
      </c>
      <c r="S13" s="12">
        <f>+'[4]S 55-59'!I11</f>
        <v>272</v>
      </c>
      <c r="T13" s="82">
        <f t="shared" si="5"/>
        <v>15.178571428571427</v>
      </c>
      <c r="U13" s="106">
        <f>+S13/'[5]S 55-59'!I11*100</f>
        <v>84.472049689440993</v>
      </c>
      <c r="V13" s="12">
        <f>+'[4]S 60+'!I11</f>
        <v>226</v>
      </c>
      <c r="W13" s="82">
        <f t="shared" si="6"/>
        <v>12.611607142857142</v>
      </c>
      <c r="X13" s="82">
        <f>+V13/'[5]S 60+'!I11*100</f>
        <v>77.663230240549836</v>
      </c>
    </row>
    <row r="14" spans="1:26" ht="15" customHeight="1" x14ac:dyDescent="0.2">
      <c r="A14" s="44" t="s">
        <v>470</v>
      </c>
      <c r="B14" s="12">
        <f>+'[4]Stanje BO'!I12</f>
        <v>975</v>
      </c>
      <c r="C14" s="106">
        <f>+B14/'[5]Stanje BO'!I12*100</f>
        <v>114.5710928319624</v>
      </c>
      <c r="D14" s="12">
        <f>+'[4]S 15-24'!I12</f>
        <v>104</v>
      </c>
      <c r="E14" s="82">
        <f t="shared" si="0"/>
        <v>10.666666666666668</v>
      </c>
      <c r="F14" s="106">
        <f>+D14/'[5]S 15-24'!I12*100</f>
        <v>128.39506172839506</v>
      </c>
      <c r="G14" s="12">
        <f>+'[4]S 25-29'!I12</f>
        <v>92</v>
      </c>
      <c r="H14" s="82">
        <f t="shared" si="1"/>
        <v>9.4358974358974361</v>
      </c>
      <c r="I14" s="106">
        <f>+G14/'[5]S 25-29'!I12*100</f>
        <v>109.52380952380953</v>
      </c>
      <c r="J14" s="12">
        <f>+'[4]S 30-39'!I12</f>
        <v>193</v>
      </c>
      <c r="K14" s="82">
        <f t="shared" si="2"/>
        <v>19.794871794871796</v>
      </c>
      <c r="L14" s="82">
        <f>+J14/'[5]S 30-39'!I12*100</f>
        <v>109.65909090909092</v>
      </c>
      <c r="M14" s="12">
        <f>+'[4]S 40-49'!I12</f>
        <v>225</v>
      </c>
      <c r="N14" s="82">
        <f t="shared" si="3"/>
        <v>23.076923076923077</v>
      </c>
      <c r="O14" s="106">
        <f>+M14/'[5]S 40-49'!I12*100</f>
        <v>126.40449438202248</v>
      </c>
      <c r="P14" s="12">
        <f>+'[4]S 50-54'!I12</f>
        <v>98</v>
      </c>
      <c r="Q14" s="82">
        <f t="shared" si="4"/>
        <v>10.051282051282051</v>
      </c>
      <c r="R14" s="106">
        <f>+P14/'[5]S 50-54'!I12*100</f>
        <v>110.11235955056181</v>
      </c>
      <c r="S14" s="12">
        <f>+'[4]S 55-59'!I12</f>
        <v>139</v>
      </c>
      <c r="T14" s="82">
        <f t="shared" si="5"/>
        <v>14.256410256410257</v>
      </c>
      <c r="U14" s="106">
        <f>+S14/'[5]S 55-59'!I12*100</f>
        <v>113.00813008130082</v>
      </c>
      <c r="V14" s="12">
        <f>+'[4]S 60+'!I12</f>
        <v>124</v>
      </c>
      <c r="W14" s="82">
        <f t="shared" si="6"/>
        <v>12.717948717948719</v>
      </c>
      <c r="X14" s="82">
        <f>+V14/'[5]S 60+'!I12*100</f>
        <v>103.33333333333334</v>
      </c>
    </row>
    <row r="15" spans="1:26" ht="15" customHeight="1" x14ac:dyDescent="0.2">
      <c r="A15" s="44" t="s">
        <v>39</v>
      </c>
      <c r="B15" s="12">
        <f>+'[4]Stanje BO'!I13</f>
        <v>6156</v>
      </c>
      <c r="C15" s="106">
        <f>+B15/'[5]Stanje BO'!I13*100</f>
        <v>98.213146139119331</v>
      </c>
      <c r="D15" s="12">
        <f>+'[4]S 15-24'!I13</f>
        <v>549</v>
      </c>
      <c r="E15" s="82">
        <f t="shared" si="0"/>
        <v>8.9181286549707597</v>
      </c>
      <c r="F15" s="106">
        <f>+D15/'[5]S 15-24'!I13*100</f>
        <v>110.24096385542168</v>
      </c>
      <c r="G15" s="12">
        <f>+'[4]S 25-29'!I13</f>
        <v>631</v>
      </c>
      <c r="H15" s="82">
        <f t="shared" si="1"/>
        <v>10.250162443144898</v>
      </c>
      <c r="I15" s="106">
        <f>+G15/'[5]S 25-29'!I13*100</f>
        <v>100.31796502384738</v>
      </c>
      <c r="J15" s="12">
        <f>+'[4]S 30-39'!I13</f>
        <v>1257</v>
      </c>
      <c r="K15" s="82">
        <f t="shared" si="2"/>
        <v>20.419103313840157</v>
      </c>
      <c r="L15" s="82">
        <f>+J15/'[5]S 30-39'!I13*100</f>
        <v>101.45278450363196</v>
      </c>
      <c r="M15" s="12">
        <f>+'[4]S 40-49'!I13</f>
        <v>1409</v>
      </c>
      <c r="N15" s="82">
        <f t="shared" si="3"/>
        <v>22.888239116309293</v>
      </c>
      <c r="O15" s="106">
        <f>+M15/'[5]S 40-49'!I13*100</f>
        <v>101.14860014357501</v>
      </c>
      <c r="P15" s="12">
        <f>+'[4]S 50-54'!I13</f>
        <v>638</v>
      </c>
      <c r="Q15" s="82">
        <f t="shared" si="4"/>
        <v>10.363872644574398</v>
      </c>
      <c r="R15" s="106">
        <f>+P15/'[5]S 50-54'!I13*100</f>
        <v>108.87372013651877</v>
      </c>
      <c r="S15" s="12">
        <f>+'[4]S 55-59'!I13</f>
        <v>972</v>
      </c>
      <c r="T15" s="82">
        <f t="shared" si="5"/>
        <v>15.789473684210526</v>
      </c>
      <c r="U15" s="106">
        <f>+S15/'[5]S 55-59'!I13*100</f>
        <v>88.203266787658805</v>
      </c>
      <c r="V15" s="12">
        <f>+'[4]S 60+'!I13</f>
        <v>700</v>
      </c>
      <c r="W15" s="82">
        <f t="shared" si="6"/>
        <v>11.371020142949966</v>
      </c>
      <c r="X15" s="82">
        <f>+V15/'[5]S 60+'!I13*100</f>
        <v>85.261875761266751</v>
      </c>
    </row>
    <row r="16" spans="1:26" ht="15" customHeight="1" x14ac:dyDescent="0.2">
      <c r="A16" s="44" t="s">
        <v>40</v>
      </c>
      <c r="B16" s="12">
        <f>+'[4]Stanje BO'!I14</f>
        <v>1255</v>
      </c>
      <c r="C16" s="106">
        <f>+B16/'[5]Stanje BO'!I14*100</f>
        <v>95.437262357414454</v>
      </c>
      <c r="D16" s="12">
        <f>+'[4]S 15-24'!I14</f>
        <v>137</v>
      </c>
      <c r="E16" s="82">
        <f t="shared" si="0"/>
        <v>10.916334661354583</v>
      </c>
      <c r="F16" s="106">
        <f>+D16/'[5]S 15-24'!I14*100</f>
        <v>122.32142857142858</v>
      </c>
      <c r="G16" s="12">
        <f>+'[4]S 25-29'!I14</f>
        <v>146</v>
      </c>
      <c r="H16" s="82">
        <f t="shared" si="1"/>
        <v>11.633466135458168</v>
      </c>
      <c r="I16" s="106">
        <f>+G16/'[5]S 25-29'!I14*100</f>
        <v>93.589743589743591</v>
      </c>
      <c r="J16" s="12">
        <f>+'[4]S 30-39'!I14</f>
        <v>272</v>
      </c>
      <c r="K16" s="82">
        <f t="shared" si="2"/>
        <v>21.673306772908365</v>
      </c>
      <c r="L16" s="82">
        <f>+J16/'[5]S 30-39'!I14*100</f>
        <v>97.142857142857139</v>
      </c>
      <c r="M16" s="12">
        <f>+'[4]S 40-49'!I14</f>
        <v>321</v>
      </c>
      <c r="N16" s="82">
        <f t="shared" si="3"/>
        <v>25.577689243027891</v>
      </c>
      <c r="O16" s="106">
        <f>+M16/'[5]S 40-49'!I14*100</f>
        <v>106.29139072847681</v>
      </c>
      <c r="P16" s="12">
        <f>+'[4]S 50-54'!I14</f>
        <v>106</v>
      </c>
      <c r="Q16" s="82">
        <f t="shared" si="4"/>
        <v>8.4462151394422307</v>
      </c>
      <c r="R16" s="106">
        <f>+P16/'[5]S 50-54'!I14*100</f>
        <v>95.495495495495504</v>
      </c>
      <c r="S16" s="12">
        <f>+'[4]S 55-59'!I14</f>
        <v>159</v>
      </c>
      <c r="T16" s="82">
        <f t="shared" si="5"/>
        <v>12.669322709163348</v>
      </c>
      <c r="U16" s="106">
        <f>+S16/'[5]S 55-59'!I14*100</f>
        <v>79.5</v>
      </c>
      <c r="V16" s="12">
        <f>+'[4]S 60+'!I14</f>
        <v>114</v>
      </c>
      <c r="W16" s="82">
        <f t="shared" si="6"/>
        <v>9.0836653386454174</v>
      </c>
      <c r="X16" s="82">
        <f>+V16/'[5]S 60+'!I14*100</f>
        <v>74.025974025974023</v>
      </c>
    </row>
    <row r="17" spans="1:24" ht="15" customHeight="1" x14ac:dyDescent="0.2">
      <c r="A17" s="44"/>
      <c r="B17" s="12"/>
      <c r="C17" s="106"/>
      <c r="D17" s="12"/>
      <c r="E17" s="82"/>
      <c r="F17" s="106"/>
      <c r="G17" s="12"/>
      <c r="H17" s="82"/>
      <c r="I17" s="106"/>
      <c r="J17" s="12"/>
      <c r="K17" s="82"/>
      <c r="L17" s="82"/>
      <c r="M17" s="12"/>
      <c r="N17" s="82"/>
      <c r="O17" s="106"/>
      <c r="P17" s="12"/>
      <c r="Q17" s="82"/>
      <c r="R17" s="106"/>
      <c r="S17" s="12"/>
      <c r="T17" s="82"/>
      <c r="U17" s="106"/>
      <c r="V17" s="12"/>
      <c r="W17" s="82"/>
      <c r="X17" s="82"/>
    </row>
    <row r="18" spans="1:24" ht="15" customHeight="1" x14ac:dyDescent="0.2">
      <c r="A18" s="71" t="s">
        <v>42</v>
      </c>
      <c r="B18" s="72">
        <f>+'[4]Stanje BO'!I16</f>
        <v>17536</v>
      </c>
      <c r="C18" s="120">
        <f>+B18/'[5]Stanje BO'!I16*100</f>
        <v>99.157478088775804</v>
      </c>
      <c r="D18" s="72">
        <f>+'[4]S 15-24'!I16</f>
        <v>1226</v>
      </c>
      <c r="E18" s="80">
        <f>+D18/B18*100</f>
        <v>6.9913321167883211</v>
      </c>
      <c r="F18" s="120">
        <f>+D18/'[5]S 15-24'!I16*100</f>
        <v>103.8103302286198</v>
      </c>
      <c r="G18" s="72">
        <f>+'[4]S 25-29'!I16</f>
        <v>1746</v>
      </c>
      <c r="H18" s="80">
        <f>+G18/B18*100</f>
        <v>9.9566605839416056</v>
      </c>
      <c r="I18" s="120">
        <f>+G18/'[5]S 25-29'!I16*100</f>
        <v>106.98529411764706</v>
      </c>
      <c r="J18" s="72">
        <f>+'[4]S 30-39'!I16</f>
        <v>3792</v>
      </c>
      <c r="K18" s="80">
        <f>+J18/$B18*100</f>
        <v>21.624087591240876</v>
      </c>
      <c r="L18" s="80">
        <f>+J18/'[5]S 30-39'!I16*100</f>
        <v>98.801459093277742</v>
      </c>
      <c r="M18" s="72">
        <f>+'[4]S 40-49'!I16</f>
        <v>4329</v>
      </c>
      <c r="N18" s="80">
        <f>+M18/$B18*100</f>
        <v>24.686359489051096</v>
      </c>
      <c r="O18" s="120">
        <f>+M18/'[5]S 40-49'!I16*100</f>
        <v>102.8999286902781</v>
      </c>
      <c r="P18" s="72">
        <f>+'[4]S 50-54'!I16</f>
        <v>1776</v>
      </c>
      <c r="Q18" s="80">
        <f>+P18/$B18*100</f>
        <v>10.127737226277372</v>
      </c>
      <c r="R18" s="120">
        <f>+P18/'[5]S 50-54'!I16*100</f>
        <v>105.6513979773944</v>
      </c>
      <c r="S18" s="72">
        <f>+'[4]S 55-59'!I16</f>
        <v>2453</v>
      </c>
      <c r="T18" s="80">
        <f>+S18/$B18*100</f>
        <v>13.988366788321169</v>
      </c>
      <c r="U18" s="120">
        <f>+S18/'[5]S 55-59'!I16*100</f>
        <v>90.117560617193234</v>
      </c>
      <c r="V18" s="72">
        <f>+'[4]S 60+'!I16</f>
        <v>2214</v>
      </c>
      <c r="W18" s="80">
        <f>+V18/$B18*100</f>
        <v>12.625456204379562</v>
      </c>
      <c r="X18" s="80">
        <f>+V18/'[5]S 60+'!I16*100</f>
        <v>91.336633663366342</v>
      </c>
    </row>
    <row r="19" spans="1:24" ht="15" customHeight="1" x14ac:dyDescent="0.2">
      <c r="A19" s="44" t="s">
        <v>44</v>
      </c>
      <c r="B19" s="12">
        <f>+'[4]Stanje BO'!I17</f>
        <v>2849</v>
      </c>
      <c r="C19" s="106">
        <f>+B19/'[5]Stanje BO'!I17*100</f>
        <v>100.3169014084507</v>
      </c>
      <c r="D19" s="12">
        <f>+'[4]S 15-24'!I17</f>
        <v>215</v>
      </c>
      <c r="E19" s="82">
        <f>+D19/B19*100</f>
        <v>7.5465075465075468</v>
      </c>
      <c r="F19" s="106">
        <f>+D19/'[5]S 15-24'!I17*100</f>
        <v>98.623853211009177</v>
      </c>
      <c r="G19" s="12">
        <f>+'[4]S 25-29'!I17</f>
        <v>319</v>
      </c>
      <c r="H19" s="82">
        <f>+G19/B19*100</f>
        <v>11.196911196911197</v>
      </c>
      <c r="I19" s="106">
        <f>+G19/'[5]S 25-29'!I17*100</f>
        <v>117.27941176470588</v>
      </c>
      <c r="J19" s="12">
        <f>+'[4]S 30-39'!I17</f>
        <v>580</v>
      </c>
      <c r="K19" s="82">
        <f>+J19/$B19*100</f>
        <v>20.358020358020358</v>
      </c>
      <c r="L19" s="82">
        <f>+J19/'[5]S 30-39'!I17*100</f>
        <v>93.699515347334412</v>
      </c>
      <c r="M19" s="12">
        <f>+'[4]S 40-49'!I17</f>
        <v>657</v>
      </c>
      <c r="N19" s="82">
        <f>+M19/$B19*100</f>
        <v>23.06072306072306</v>
      </c>
      <c r="O19" s="106">
        <f>+M19/'[5]S 40-49'!I17*100</f>
        <v>107.35294117647058</v>
      </c>
      <c r="P19" s="12">
        <f>+'[4]S 50-54'!I17</f>
        <v>265</v>
      </c>
      <c r="Q19" s="82">
        <f>+P19/$B19*100</f>
        <v>9.3015093015093022</v>
      </c>
      <c r="R19" s="106">
        <f>+P19/'[5]S 50-54'!I17*100</f>
        <v>109.9585062240664</v>
      </c>
      <c r="S19" s="12">
        <f>+'[4]S 55-59'!I17</f>
        <v>474</v>
      </c>
      <c r="T19" s="82">
        <f>+S19/$B19*100</f>
        <v>16.637416637416639</v>
      </c>
      <c r="U19" s="106">
        <f>+S19/'[5]S 55-59'!I17*100</f>
        <v>92.038834951456309</v>
      </c>
      <c r="V19" s="12">
        <f>+'[4]S 60+'!I17</f>
        <v>339</v>
      </c>
      <c r="W19" s="82">
        <f>+V19/$B19*100</f>
        <v>11.898911898911898</v>
      </c>
      <c r="X19" s="82">
        <f>+V19/'[5]S 60+'!I17*100</f>
        <v>93.388429752066116</v>
      </c>
    </row>
    <row r="20" spans="1:24" ht="15" customHeight="1" x14ac:dyDescent="0.2">
      <c r="A20" s="44" t="s">
        <v>45</v>
      </c>
      <c r="B20" s="12">
        <f>+'[4]Stanje BO'!I18</f>
        <v>1486</v>
      </c>
      <c r="C20" s="106">
        <f>+B20/'[5]Stanje BO'!I18*100</f>
        <v>93.459119496855351</v>
      </c>
      <c r="D20" s="12">
        <f>+'[4]S 15-24'!I18</f>
        <v>102</v>
      </c>
      <c r="E20" s="82">
        <f>+D20/B20*100</f>
        <v>6.8640646029609691</v>
      </c>
      <c r="F20" s="106">
        <f>+D20/'[5]S 15-24'!I18*100</f>
        <v>92.72727272727272</v>
      </c>
      <c r="G20" s="12">
        <f>+'[4]S 25-29'!I18</f>
        <v>165</v>
      </c>
      <c r="H20" s="82">
        <f>+G20/B20*100</f>
        <v>11.103633916554509</v>
      </c>
      <c r="I20" s="106">
        <f>+G20/'[5]S 25-29'!I18*100</f>
        <v>105.09554140127389</v>
      </c>
      <c r="J20" s="12">
        <f>+'[4]S 30-39'!I18</f>
        <v>315</v>
      </c>
      <c r="K20" s="82">
        <f>+J20/$B20*100</f>
        <v>21.197846567967698</v>
      </c>
      <c r="L20" s="82">
        <f>+J20/'[5]S 30-39'!I18*100</f>
        <v>95.454545454545453</v>
      </c>
      <c r="M20" s="12">
        <f>+'[4]S 40-49'!I18</f>
        <v>351</v>
      </c>
      <c r="N20" s="82">
        <f>+M20/$B20*100</f>
        <v>23.620457604306864</v>
      </c>
      <c r="O20" s="106">
        <f>+M20/'[5]S 40-49'!I18*100</f>
        <v>97.5</v>
      </c>
      <c r="P20" s="12">
        <f>+'[4]S 50-54'!I18</f>
        <v>166</v>
      </c>
      <c r="Q20" s="82">
        <f>+P20/$B20*100</f>
        <v>11.170928667563929</v>
      </c>
      <c r="R20" s="106">
        <f>+P20/'[5]S 50-54'!I18*100</f>
        <v>116.08391608391608</v>
      </c>
      <c r="S20" s="12">
        <f>+'[4]S 55-59'!I18</f>
        <v>217</v>
      </c>
      <c r="T20" s="82">
        <f>+S20/$B20*100</f>
        <v>14.602960969044416</v>
      </c>
      <c r="U20" s="106">
        <f>+S20/'[5]S 55-59'!I18*100</f>
        <v>78.623188405797109</v>
      </c>
      <c r="V20" s="12">
        <f>+'[4]S 60+'!I18</f>
        <v>170</v>
      </c>
      <c r="W20" s="82">
        <f>+V20/$B20*100</f>
        <v>11.440107671601615</v>
      </c>
      <c r="X20" s="82">
        <f>+V20/'[5]S 60+'!I18*100</f>
        <v>79.43925233644859</v>
      </c>
    </row>
    <row r="21" spans="1:24" ht="15" customHeight="1" x14ac:dyDescent="0.2">
      <c r="A21" s="44" t="s">
        <v>46</v>
      </c>
      <c r="B21" s="12">
        <f>+'[4]Stanje BO'!I19</f>
        <v>2267</v>
      </c>
      <c r="C21" s="106">
        <f>+B21/'[5]Stanje BO'!I19*100</f>
        <v>98.266146510619862</v>
      </c>
      <c r="D21" s="12">
        <f>+'[4]S 15-24'!I19</f>
        <v>181</v>
      </c>
      <c r="E21" s="82">
        <f>+D21/B21*100</f>
        <v>7.9841199823555362</v>
      </c>
      <c r="F21" s="106">
        <f>+D21/'[5]S 15-24'!I19*100</f>
        <v>113.12500000000001</v>
      </c>
      <c r="G21" s="12">
        <f>+'[4]S 25-29'!I19</f>
        <v>232</v>
      </c>
      <c r="H21" s="82">
        <f>+G21/B21*100</f>
        <v>10.23378914865461</v>
      </c>
      <c r="I21" s="106">
        <f>+G21/'[5]S 25-29'!I19*100</f>
        <v>120.83333333333333</v>
      </c>
      <c r="J21" s="12">
        <f>+'[4]S 30-39'!I19</f>
        <v>466</v>
      </c>
      <c r="K21" s="82">
        <f>+J21/$B21*100</f>
        <v>20.55580061755624</v>
      </c>
      <c r="L21" s="82">
        <f>+J21/'[5]S 30-39'!I19*100</f>
        <v>98.520084566596196</v>
      </c>
      <c r="M21" s="12">
        <f>+'[4]S 40-49'!I19</f>
        <v>549</v>
      </c>
      <c r="N21" s="82">
        <f>+M21/$B21*100</f>
        <v>24.217026907807675</v>
      </c>
      <c r="O21" s="106">
        <f>+M21/'[5]S 40-49'!I19*100</f>
        <v>93.526405451448042</v>
      </c>
      <c r="P21" s="12">
        <f>+'[4]S 50-54'!I19</f>
        <v>236</v>
      </c>
      <c r="Q21" s="82">
        <f>+P21/$B21*100</f>
        <v>10.410233789148654</v>
      </c>
      <c r="R21" s="106">
        <f>+P21/'[5]S 50-54'!I19*100</f>
        <v>103.05676855895196</v>
      </c>
      <c r="S21" s="12">
        <f>+'[4]S 55-59'!I19</f>
        <v>286</v>
      </c>
      <c r="T21" s="82">
        <f>+S21/$B21*100</f>
        <v>12.615791795324217</v>
      </c>
      <c r="U21" s="106">
        <f>+S21/'[5]S 55-59'!I19*100</f>
        <v>87.461773700305812</v>
      </c>
      <c r="V21" s="12">
        <f>+'[4]S 60+'!I19</f>
        <v>317</v>
      </c>
      <c r="W21" s="82">
        <f>+V21/$B21*100</f>
        <v>13.983237759153067</v>
      </c>
      <c r="X21" s="82">
        <f>+V21/'[5]S 60+'!I19*100</f>
        <v>93.510324483775804</v>
      </c>
    </row>
    <row r="22" spans="1:24" ht="15" customHeight="1" x14ac:dyDescent="0.2">
      <c r="A22" s="44" t="s">
        <v>43</v>
      </c>
      <c r="B22" s="12">
        <f>+'[4]Stanje BO'!I20</f>
        <v>10934</v>
      </c>
      <c r="C22" s="106">
        <f>+B22/'[5]Stanje BO'!I20*100</f>
        <v>99.872122762148337</v>
      </c>
      <c r="D22" s="12">
        <f>+'[4]S 15-24'!I20</f>
        <v>728</v>
      </c>
      <c r="E22" s="82">
        <f>+D22/B22*100</f>
        <v>6.6581306017925739</v>
      </c>
      <c r="F22" s="106">
        <f>+D22/'[5]S 15-24'!I20*100</f>
        <v>105.05050505050507</v>
      </c>
      <c r="G22" s="12">
        <f>+'[4]S 25-29'!I20</f>
        <v>1030</v>
      </c>
      <c r="H22" s="82">
        <f>+G22/B22*100</f>
        <v>9.4201573074812508</v>
      </c>
      <c r="I22" s="106">
        <f>+G22/'[5]S 25-29'!I20*100</f>
        <v>101.87932739861523</v>
      </c>
      <c r="J22" s="12">
        <f>+'[4]S 30-39'!I20</f>
        <v>2431</v>
      </c>
      <c r="K22" s="82">
        <f>+J22/$B22*100</f>
        <v>22.233400402414489</v>
      </c>
      <c r="L22" s="82">
        <f>+J22/'[5]S 30-39'!I20*100</f>
        <v>100.62086092715232</v>
      </c>
      <c r="M22" s="12">
        <f>+'[4]S 40-49'!I20</f>
        <v>2772</v>
      </c>
      <c r="N22" s="82">
        <f>+M22/$B22*100</f>
        <v>25.352112676056336</v>
      </c>
      <c r="O22" s="106">
        <f>+M22/'[5]S 40-49'!I20*100</f>
        <v>104.68277945619336</v>
      </c>
      <c r="P22" s="12">
        <f>+'[4]S 50-54'!I20</f>
        <v>1109</v>
      </c>
      <c r="Q22" s="82">
        <f>+P22/$B22*100</f>
        <v>10.142674227181271</v>
      </c>
      <c r="R22" s="106">
        <f>+P22/'[5]S 50-54'!I20*100</f>
        <v>103.83895131086143</v>
      </c>
      <c r="S22" s="12">
        <f>+'[4]S 55-59'!I20</f>
        <v>1476</v>
      </c>
      <c r="T22" s="82">
        <f>+S22/$B22*100</f>
        <v>13.499176879458568</v>
      </c>
      <c r="U22" s="106">
        <f>+S22/'[5]S 55-59'!I20*100</f>
        <v>92.019950124688279</v>
      </c>
      <c r="V22" s="12">
        <f>+'[4]S 60+'!I20</f>
        <v>1388</v>
      </c>
      <c r="W22" s="82">
        <f>+V22/$B22*100</f>
        <v>12.69434790561551</v>
      </c>
      <c r="X22" s="82">
        <f>+V22/'[5]S 60+'!I20*100</f>
        <v>92.042440318302383</v>
      </c>
    </row>
    <row r="23" spans="1:24" ht="15" customHeight="1" x14ac:dyDescent="0.2">
      <c r="A23" s="44"/>
      <c r="B23" s="12"/>
      <c r="C23" s="106"/>
      <c r="D23" s="12"/>
      <c r="E23" s="82"/>
      <c r="F23" s="106"/>
      <c r="G23" s="12"/>
      <c r="H23" s="82"/>
      <c r="I23" s="106"/>
      <c r="J23" s="12"/>
      <c r="K23" s="82"/>
      <c r="L23" s="82"/>
      <c r="M23" s="12"/>
      <c r="N23" s="82"/>
      <c r="O23" s="106"/>
      <c r="P23" s="12"/>
      <c r="Q23" s="82"/>
      <c r="R23" s="106"/>
      <c r="S23" s="12"/>
      <c r="T23" s="82"/>
      <c r="U23" s="106"/>
      <c r="V23" s="12"/>
      <c r="W23" s="82"/>
      <c r="X23" s="82"/>
    </row>
    <row r="24" spans="1:24" ht="15" customHeight="1" x14ac:dyDescent="0.2">
      <c r="A24" s="25" t="s">
        <v>65</v>
      </c>
      <c r="B24" s="26">
        <f>+'[4]Stanje BO'!I22</f>
        <v>1394</v>
      </c>
      <c r="C24" s="107">
        <f>+B24/'[5]Stanje BO'!I22*100</f>
        <v>171.46371463714638</v>
      </c>
      <c r="D24" s="26">
        <f>+'[4]S 15-24'!I22</f>
        <v>123</v>
      </c>
      <c r="E24" s="84">
        <f>+D24/B24*100</f>
        <v>8.8235294117647065</v>
      </c>
      <c r="F24" s="107">
        <f>+D24/'[5]S 15-24'!I22*100</f>
        <v>236.53846153846155</v>
      </c>
      <c r="G24" s="26">
        <f>+'[4]S 25-29'!I22</f>
        <v>144</v>
      </c>
      <c r="H24" s="84">
        <f>+G24/B24*100</f>
        <v>10.329985652797705</v>
      </c>
      <c r="I24" s="107">
        <f>+G24/'[5]S 25-29'!I22*100</f>
        <v>141.1764705882353</v>
      </c>
      <c r="J24" s="26">
        <f>+'[4]S 30-39'!I22</f>
        <v>386</v>
      </c>
      <c r="K24" s="84">
        <f>+J24/$B24*100</f>
        <v>27.69010043041607</v>
      </c>
      <c r="L24" s="84">
        <f>+J24/'[5]S 30-39'!I22*100</f>
        <v>167.09956709956711</v>
      </c>
      <c r="M24" s="26">
        <f>+'[4]S 40-49'!I22</f>
        <v>443</v>
      </c>
      <c r="N24" s="84">
        <f>+M24/$B24*100</f>
        <v>31.779053084648496</v>
      </c>
      <c r="O24" s="107">
        <f>+M24/'[5]S 40-49'!I22*100</f>
        <v>195.15418502202644</v>
      </c>
      <c r="P24" s="26">
        <f>+'[4]S 50-54'!I22</f>
        <v>128</v>
      </c>
      <c r="Q24" s="84">
        <f>+P24/$B24*100</f>
        <v>9.1822094691535163</v>
      </c>
      <c r="R24" s="107">
        <f>+P24/'[5]S 50-54'!I22*100</f>
        <v>148.83720930232559</v>
      </c>
      <c r="S24" s="26">
        <f>+'[4]S 55-59'!I22</f>
        <v>104</v>
      </c>
      <c r="T24" s="84">
        <f>+S24/$B24*100</f>
        <v>7.4605451936872305</v>
      </c>
      <c r="U24" s="107">
        <f>+S24/'[5]S 55-59'!I22*100</f>
        <v>150.72463768115944</v>
      </c>
      <c r="V24" s="26">
        <f>+'[4]S 60+'!I22</f>
        <v>66</v>
      </c>
      <c r="W24" s="84">
        <f>+V24/$B24*100</f>
        <v>4.734576757532281</v>
      </c>
      <c r="X24" s="84">
        <f>+V24/'[5]S 60+'!I22*100</f>
        <v>143.47826086956522</v>
      </c>
    </row>
    <row r="26" spans="1:24" ht="15" customHeight="1" x14ac:dyDescent="0.2">
      <c r="A26" s="69" t="s">
        <v>147</v>
      </c>
    </row>
  </sheetData>
  <mergeCells count="8">
    <mergeCell ref="M3:O3"/>
    <mergeCell ref="P3:R3"/>
    <mergeCell ref="S3:U3"/>
    <mergeCell ref="V3:X3"/>
    <mergeCell ref="B3:C3"/>
    <mergeCell ref="D3:F3"/>
    <mergeCell ref="G3:I3"/>
    <mergeCell ref="J3:L3"/>
  </mergeCells>
  <hyperlinks>
    <hyperlink ref="A26" location="Kazalo!A1" display="nazaj na kazalo" xr:uid="{00000000-0004-0000-1A00-000000000000}"/>
  </hyperlinks>
  <pageMargins left="0.23622047244094491" right="0.23622047244094491" top="0.98425196850393704" bottom="0.98425196850393704" header="0" footer="0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20"/>
  <sheetViews>
    <sheetView workbookViewId="0">
      <selection activeCell="B4" sqref="B4"/>
    </sheetView>
  </sheetViews>
  <sheetFormatPr defaultColWidth="9.140625" defaultRowHeight="12.75" x14ac:dyDescent="0.2"/>
  <cols>
    <col min="1" max="1" width="19.85546875" style="260" customWidth="1"/>
    <col min="2" max="2" width="10.85546875" style="260" customWidth="1"/>
    <col min="3" max="16384" width="9.140625" style="260"/>
  </cols>
  <sheetData>
    <row r="2" spans="1:3" x14ac:dyDescent="0.2">
      <c r="A2" s="260" t="s">
        <v>490</v>
      </c>
      <c r="B2" s="262" t="s">
        <v>598</v>
      </c>
    </row>
    <row r="3" spans="1:3" x14ac:dyDescent="0.2">
      <c r="A3" s="260" t="s">
        <v>491</v>
      </c>
      <c r="B3" s="262" t="s">
        <v>585</v>
      </c>
    </row>
    <row r="4" spans="1:3" x14ac:dyDescent="0.2">
      <c r="A4" s="260" t="s">
        <v>492</v>
      </c>
      <c r="B4" s="262" t="s">
        <v>586</v>
      </c>
    </row>
    <row r="5" spans="1:3" x14ac:dyDescent="0.2">
      <c r="A5" s="260" t="s">
        <v>493</v>
      </c>
      <c r="B5" s="263">
        <v>25</v>
      </c>
    </row>
    <row r="6" spans="1:3" x14ac:dyDescent="0.2">
      <c r="A6" s="260" t="s">
        <v>494</v>
      </c>
      <c r="B6" s="263">
        <v>24</v>
      </c>
    </row>
    <row r="9" spans="1:3" x14ac:dyDescent="0.2">
      <c r="B9" s="261">
        <v>2016</v>
      </c>
      <c r="C9" s="261">
        <v>2015</v>
      </c>
    </row>
    <row r="10" spans="1:3" ht="15.75" x14ac:dyDescent="0.25">
      <c r="A10" s="259" t="s">
        <v>488</v>
      </c>
    </row>
    <row r="11" spans="1:3" x14ac:dyDescent="0.2">
      <c r="A11" s="258" t="s">
        <v>490</v>
      </c>
      <c r="B11" s="260" t="str">
        <f>CONCATENATE(B2," ",B5)</f>
        <v>VIII 25</v>
      </c>
      <c r="C11" s="260" t="str">
        <f>CONCATENATE(B2," ",B6)</f>
        <v>VIII 24</v>
      </c>
    </row>
    <row r="12" spans="1:3" x14ac:dyDescent="0.2">
      <c r="A12" s="258" t="s">
        <v>487</v>
      </c>
      <c r="B12" s="260" t="str">
        <f>CONCATENATE(B3," ",B5)</f>
        <v>VII 25</v>
      </c>
    </row>
    <row r="13" spans="1:3" x14ac:dyDescent="0.2">
      <c r="A13" s="258" t="s">
        <v>489</v>
      </c>
      <c r="B13" s="260" t="str">
        <f>CONCATENATE("I-",B2," ",B5)</f>
        <v>I-VIII 25</v>
      </c>
      <c r="C13" s="260" t="str">
        <f>CONCATENATE("I-",B2," ",B6)</f>
        <v>I-VIII 24</v>
      </c>
    </row>
    <row r="14" spans="1:3" x14ac:dyDescent="0.2">
      <c r="A14" s="258" t="s">
        <v>486</v>
      </c>
      <c r="B14" s="260" t="str">
        <f>CONCATENATE("Ø I-",B2," ",B5)</f>
        <v>Ø I-VIII 25</v>
      </c>
      <c r="C14" s="260" t="str">
        <f>CONCATENATE("Ø I-",B2," ",B6)</f>
        <v>Ø I-VIII 24</v>
      </c>
    </row>
    <row r="15" spans="1:3" x14ac:dyDescent="0.2">
      <c r="A15" s="258"/>
    </row>
    <row r="16" spans="1:3" ht="15.75" x14ac:dyDescent="0.25">
      <c r="A16" s="259" t="s">
        <v>495</v>
      </c>
    </row>
    <row r="17" spans="1:3" x14ac:dyDescent="0.2">
      <c r="A17" s="258" t="s">
        <v>490</v>
      </c>
      <c r="B17" s="260" t="str">
        <f>CONCATENATE(B3," ",B5)</f>
        <v>VII 25</v>
      </c>
      <c r="C17" s="260" t="str">
        <f>CONCATENATE(B3," ",B6)</f>
        <v>VII 24</v>
      </c>
    </row>
    <row r="18" spans="1:3" x14ac:dyDescent="0.2">
      <c r="A18" s="258" t="s">
        <v>487</v>
      </c>
      <c r="B18" s="260" t="str">
        <f>CONCATENATE(B4," ",B5)</f>
        <v>VI 25</v>
      </c>
    </row>
    <row r="19" spans="1:3" x14ac:dyDescent="0.2">
      <c r="A19" s="258" t="s">
        <v>486</v>
      </c>
      <c r="B19" s="260" t="str">
        <f>CONCATENATE("Ø I-",B3," ",B5)</f>
        <v>Ø I-VII 25</v>
      </c>
      <c r="C19" s="260" t="str">
        <f>CONCATENATE("Ø I-",B3," ",B6)</f>
        <v>Ø I-VII 24</v>
      </c>
    </row>
    <row r="20" spans="1:3" x14ac:dyDescent="0.2">
      <c r="A20" s="258"/>
    </row>
  </sheetData>
  <sheetProtection sheet="1" objects="1" scenarios="1" selectLockedCells="1"/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U22"/>
  <sheetViews>
    <sheetView showGridLines="0" tabSelected="1" workbookViewId="0"/>
  </sheetViews>
  <sheetFormatPr defaultColWidth="9.140625" defaultRowHeight="15" customHeight="1" x14ac:dyDescent="0.2"/>
  <cols>
    <col min="1" max="1" width="12.7109375" style="6" customWidth="1"/>
    <col min="2" max="21" width="6.85546875" style="6" customWidth="1"/>
    <col min="22" max="16384" width="9.140625" style="6"/>
  </cols>
  <sheetData>
    <row r="1" spans="1:21" ht="15" customHeight="1" x14ac:dyDescent="0.2">
      <c r="A1" s="9" t="s">
        <v>177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50"/>
      <c r="B3" s="315"/>
      <c r="C3" s="317"/>
      <c r="D3" s="315" t="s">
        <v>90</v>
      </c>
      <c r="E3" s="316"/>
      <c r="F3" s="316"/>
      <c r="G3" s="315" t="s">
        <v>92</v>
      </c>
      <c r="H3" s="316"/>
      <c r="I3" s="317"/>
      <c r="J3" s="309" t="s">
        <v>93</v>
      </c>
      <c r="K3" s="309"/>
      <c r="L3" s="309"/>
      <c r="M3" s="315" t="s">
        <v>98</v>
      </c>
      <c r="N3" s="316"/>
      <c r="O3" s="316"/>
      <c r="P3" s="315" t="s">
        <v>95</v>
      </c>
      <c r="Q3" s="316"/>
      <c r="R3" s="317"/>
      <c r="S3" s="316" t="s">
        <v>97</v>
      </c>
      <c r="T3" s="316"/>
      <c r="U3" s="316"/>
    </row>
    <row r="4" spans="1:21" ht="15" customHeight="1" x14ac:dyDescent="0.2">
      <c r="A4" s="242"/>
      <c r="B4" s="310" t="s">
        <v>0</v>
      </c>
      <c r="C4" s="314"/>
      <c r="D4" s="310" t="s">
        <v>91</v>
      </c>
      <c r="E4" s="311"/>
      <c r="F4" s="311"/>
      <c r="G4" s="310" t="s">
        <v>145</v>
      </c>
      <c r="H4" s="311"/>
      <c r="I4" s="314"/>
      <c r="J4" s="311" t="s">
        <v>94</v>
      </c>
      <c r="K4" s="311"/>
      <c r="L4" s="311"/>
      <c r="M4" s="310" t="s">
        <v>99</v>
      </c>
      <c r="N4" s="311"/>
      <c r="O4" s="311"/>
      <c r="P4" s="310" t="s">
        <v>96</v>
      </c>
      <c r="Q4" s="311"/>
      <c r="R4" s="314"/>
      <c r="S4" s="311" t="s">
        <v>176</v>
      </c>
      <c r="T4" s="311"/>
      <c r="U4" s="311"/>
    </row>
    <row r="5" spans="1:21" ht="15" customHeight="1" x14ac:dyDescent="0.2">
      <c r="A5" s="242" t="s">
        <v>67</v>
      </c>
      <c r="B5" s="296"/>
      <c r="C5" s="146" t="str">
        <f>[3]Obdobja!B11</f>
        <v>VIII 25</v>
      </c>
      <c r="D5" s="296"/>
      <c r="E5" s="297"/>
      <c r="F5" s="146" t="str">
        <f>[3]Obdobja!B11</f>
        <v>VIII 25</v>
      </c>
      <c r="G5" s="296"/>
      <c r="H5" s="297"/>
      <c r="I5" s="146" t="str">
        <f>[3]Obdobja!B11</f>
        <v>VIII 25</v>
      </c>
      <c r="J5" s="296"/>
      <c r="K5" s="297"/>
      <c r="L5" s="142" t="str">
        <f>[3]Obdobja!B11</f>
        <v>VIII 25</v>
      </c>
      <c r="M5" s="296"/>
      <c r="N5" s="297"/>
      <c r="O5" s="146" t="str">
        <f>[3]Obdobja!B11</f>
        <v>VIII 25</v>
      </c>
      <c r="P5" s="296"/>
      <c r="Q5" s="297"/>
      <c r="R5" s="146" t="str">
        <f>[3]Obdobja!B11</f>
        <v>VIII 25</v>
      </c>
      <c r="S5" s="296"/>
      <c r="T5" s="297"/>
      <c r="U5" s="142" t="str">
        <f>[3]Obdobja!B11</f>
        <v>VIII 25</v>
      </c>
    </row>
    <row r="6" spans="1:21" ht="15" customHeight="1" x14ac:dyDescent="0.2">
      <c r="A6" s="243" t="s">
        <v>61</v>
      </c>
      <c r="B6" s="166" t="str">
        <f>[3]Obdobja!B11</f>
        <v>VIII 25</v>
      </c>
      <c r="C6" s="168" t="str">
        <f>[3]Obdobja!C11</f>
        <v>VIII 24</v>
      </c>
      <c r="D6" s="166" t="str">
        <f>[3]Obdobja!B11</f>
        <v>VIII 25</v>
      </c>
      <c r="E6" s="167" t="s">
        <v>73</v>
      </c>
      <c r="F6" s="168" t="str">
        <f>[3]Obdobja!C11</f>
        <v>VIII 24</v>
      </c>
      <c r="G6" s="166" t="str">
        <f>[3]Obdobja!B11</f>
        <v>VIII 25</v>
      </c>
      <c r="H6" s="167" t="s">
        <v>73</v>
      </c>
      <c r="I6" s="168" t="str">
        <f>[3]Obdobja!C11</f>
        <v>VIII 24</v>
      </c>
      <c r="J6" s="166" t="str">
        <f>[3]Obdobja!B11</f>
        <v>VIII 25</v>
      </c>
      <c r="K6" s="167" t="s">
        <v>73</v>
      </c>
      <c r="L6" s="167" t="str">
        <f>[3]Obdobja!C11</f>
        <v>VIII 24</v>
      </c>
      <c r="M6" s="166" t="str">
        <f>[3]Obdobja!B11</f>
        <v>VIII 25</v>
      </c>
      <c r="N6" s="167" t="s">
        <v>73</v>
      </c>
      <c r="O6" s="168" t="str">
        <f>[3]Obdobja!C11</f>
        <v>VIII 24</v>
      </c>
      <c r="P6" s="166" t="str">
        <f>[3]Obdobja!B11</f>
        <v>VIII 25</v>
      </c>
      <c r="Q6" s="167" t="s">
        <v>73</v>
      </c>
      <c r="R6" s="168" t="str">
        <f>[3]Obdobja!C11</f>
        <v>VIII 24</v>
      </c>
      <c r="S6" s="166" t="str">
        <f>[3]Obdobja!B11</f>
        <v>VIII 25</v>
      </c>
      <c r="T6" s="167" t="s">
        <v>73</v>
      </c>
      <c r="U6" s="167" t="str">
        <f>[3]Obdobja!C11</f>
        <v>VIII 24</v>
      </c>
    </row>
    <row r="7" spans="1:21" ht="15" customHeight="1" x14ac:dyDescent="0.2">
      <c r="A7" s="21" t="s">
        <v>22</v>
      </c>
      <c r="B7" s="22">
        <f>+'[3]11ud'!B7</f>
        <v>44307</v>
      </c>
      <c r="C7" s="104">
        <f>+'[3]11ud'!C7</f>
        <v>99.637941890797876</v>
      </c>
      <c r="D7" s="22">
        <f>+'[3]11ud'!D7</f>
        <v>15161</v>
      </c>
      <c r="E7" s="76">
        <f>+'[3]11ud'!E7</f>
        <v>34.218069379556276</v>
      </c>
      <c r="F7" s="104">
        <f>+'[3]11ud'!F7</f>
        <v>105.75474330357142</v>
      </c>
      <c r="G7" s="22">
        <f>+'[3]11ud'!G7</f>
        <v>10167</v>
      </c>
      <c r="H7" s="76">
        <f>+'[3]11ud'!H7</f>
        <v>22.946712709052747</v>
      </c>
      <c r="I7" s="104">
        <f>+'[3]11ud'!I7</f>
        <v>96.22373651334469</v>
      </c>
      <c r="J7" s="22">
        <f>+'[3]11ud'!J7</f>
        <v>10950</v>
      </c>
      <c r="K7" s="76">
        <f>+'[3]11ud'!K7</f>
        <v>24.713927821788882</v>
      </c>
      <c r="L7" s="76">
        <f>+'[3]11ud'!L7</f>
        <v>95.926412614980293</v>
      </c>
      <c r="M7" s="22">
        <f>+'[3]11ud'!M7</f>
        <v>4824</v>
      </c>
      <c r="N7" s="76">
        <f>+'[3]11ud'!N7</f>
        <v>10.887670119845623</v>
      </c>
      <c r="O7" s="104">
        <f>+'[3]11ud'!O7</f>
        <v>97.691373025516398</v>
      </c>
      <c r="P7" s="22">
        <f>+'[3]11ud'!P7</f>
        <v>2919</v>
      </c>
      <c r="Q7" s="76">
        <f>+'[3]11ud'!Q7</f>
        <v>6.5881237727672834</v>
      </c>
      <c r="R7" s="104">
        <f>+'[3]11ud'!R7</f>
        <v>99.965753424657535</v>
      </c>
      <c r="S7" s="22">
        <f>+'[3]11ud'!S7</f>
        <v>286</v>
      </c>
      <c r="T7" s="76">
        <f>+'[3]11ud'!T7</f>
        <v>0.64549619698918903</v>
      </c>
      <c r="U7" s="76">
        <f>+'[3]11ud'!U7</f>
        <v>97.610921501706486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18" t="s">
        <v>23</v>
      </c>
      <c r="B9" s="12">
        <f>+'[3]11ud'!B9</f>
        <v>5030</v>
      </c>
      <c r="C9" s="106">
        <f>+'[3]11ud'!C9</f>
        <v>98.357450136879152</v>
      </c>
      <c r="D9" s="12">
        <f>+'[3]11ud'!D9</f>
        <v>1535</v>
      </c>
      <c r="E9" s="82">
        <f>+'[3]11ud'!E9</f>
        <v>30.516898608349901</v>
      </c>
      <c r="F9" s="106">
        <f>+'[3]11ud'!F9</f>
        <v>103.57624831309042</v>
      </c>
      <c r="G9" s="12">
        <f>+'[3]11ud'!G9</f>
        <v>1403</v>
      </c>
      <c r="H9" s="82">
        <f>+'[3]11ud'!H9</f>
        <v>27.892644135188867</v>
      </c>
      <c r="I9" s="106">
        <f>+'[3]11ud'!I9</f>
        <v>99.151943462897535</v>
      </c>
      <c r="J9" s="12">
        <f>+'[3]11ud'!J9</f>
        <v>1261</v>
      </c>
      <c r="K9" s="82">
        <f>+'[3]11ud'!K9</f>
        <v>25.069582504970178</v>
      </c>
      <c r="L9" s="82">
        <f>+'[3]11ud'!L9</f>
        <v>96.925441967717134</v>
      </c>
      <c r="M9" s="12">
        <f>+'[3]11ud'!M9</f>
        <v>543</v>
      </c>
      <c r="N9" s="82">
        <f>+'[3]11ud'!N9</f>
        <v>10.795228628230616</v>
      </c>
      <c r="O9" s="106">
        <f>+'[3]11ud'!O9</f>
        <v>89.016393442622956</v>
      </c>
      <c r="P9" s="12">
        <f>+'[3]11ud'!P9</f>
        <v>263</v>
      </c>
      <c r="Q9" s="82">
        <f>+'[3]11ud'!Q9</f>
        <v>5.2286282306163026</v>
      </c>
      <c r="R9" s="106">
        <f>+'[3]11ud'!R9</f>
        <v>93.928571428571431</v>
      </c>
      <c r="S9" s="12">
        <f>+'[3]11ud'!S9</f>
        <v>25</v>
      </c>
      <c r="T9" s="82">
        <f>+'[3]11ud'!T9</f>
        <v>0.49701789264413521</v>
      </c>
      <c r="U9" s="82">
        <f>+'[3]11ud'!U9</f>
        <v>96.15384615384616</v>
      </c>
    </row>
    <row r="10" spans="1:21" ht="15" customHeight="1" x14ac:dyDescent="0.2">
      <c r="A10" s="18" t="s">
        <v>24</v>
      </c>
      <c r="B10" s="12">
        <f>+'[3]11ud'!B17</f>
        <v>3086</v>
      </c>
      <c r="C10" s="106">
        <f>+'[3]11ud'!C17</f>
        <v>104.53929539295392</v>
      </c>
      <c r="D10" s="12">
        <f>+'[3]11ud'!D17</f>
        <v>1115</v>
      </c>
      <c r="E10" s="82">
        <f>+'[3]11ud'!E17</f>
        <v>36.130913804277384</v>
      </c>
      <c r="F10" s="106">
        <f>+'[3]11ud'!F17</f>
        <v>119.76369495166487</v>
      </c>
      <c r="G10" s="12">
        <f>+'[3]11ud'!G17</f>
        <v>635</v>
      </c>
      <c r="H10" s="82">
        <f>+'[3]11ud'!H17</f>
        <v>20.576798444588466</v>
      </c>
      <c r="I10" s="106">
        <f>+'[3]11ud'!I17</f>
        <v>96.798780487804876</v>
      </c>
      <c r="J10" s="12">
        <f>+'[3]11ud'!J17</f>
        <v>814</v>
      </c>
      <c r="K10" s="82">
        <f>+'[3]11ud'!K17</f>
        <v>26.377187297472453</v>
      </c>
      <c r="L10" s="82">
        <f>+'[3]11ud'!L17</f>
        <v>98.786407766990294</v>
      </c>
      <c r="M10" s="12">
        <f>+'[3]11ud'!M17</f>
        <v>297</v>
      </c>
      <c r="N10" s="82">
        <f>+'[3]11ud'!N17</f>
        <v>9.6241088788075171</v>
      </c>
      <c r="O10" s="106">
        <f>+'[3]11ud'!O17</f>
        <v>88.922155688622752</v>
      </c>
      <c r="P10" s="12">
        <f>+'[3]11ud'!P17</f>
        <v>206</v>
      </c>
      <c r="Q10" s="82">
        <f>+'[3]11ud'!Q17</f>
        <v>6.675307841866494</v>
      </c>
      <c r="R10" s="106">
        <f>+'[3]11ud'!R17</f>
        <v>108.42105263157895</v>
      </c>
      <c r="S10" s="12">
        <f>+'[3]11ud'!S17</f>
        <v>19</v>
      </c>
      <c r="T10" s="82">
        <f>+'[3]11ud'!T17</f>
        <v>0.61568373298768631</v>
      </c>
      <c r="U10" s="82">
        <f>+'[3]11ud'!U17</f>
        <v>111.76470588235294</v>
      </c>
    </row>
    <row r="11" spans="1:21" ht="15" customHeight="1" x14ac:dyDescent="0.2">
      <c r="A11" s="18" t="s">
        <v>25</v>
      </c>
      <c r="B11" s="12">
        <f>+'[3]11ud'!B25</f>
        <v>2873</v>
      </c>
      <c r="C11" s="106">
        <f>+'[3]11ud'!C25</f>
        <v>101.37614678899082</v>
      </c>
      <c r="D11" s="12">
        <f>+'[3]11ud'!D25</f>
        <v>896</v>
      </c>
      <c r="E11" s="82">
        <f>+'[3]11ud'!E25</f>
        <v>31.186912634876435</v>
      </c>
      <c r="F11" s="106">
        <f>+'[3]11ud'!F25</f>
        <v>109.80392156862746</v>
      </c>
      <c r="G11" s="12">
        <f>+'[3]11ud'!G25</f>
        <v>636</v>
      </c>
      <c r="H11" s="82">
        <f>+'[3]11ud'!H25</f>
        <v>22.137138879220327</v>
      </c>
      <c r="I11" s="106">
        <f>+'[3]11ud'!I25</f>
        <v>102.91262135922329</v>
      </c>
      <c r="J11" s="12">
        <f>+'[3]11ud'!J25</f>
        <v>768</v>
      </c>
      <c r="K11" s="82">
        <f>+'[3]11ud'!K25</f>
        <v>26.73163940132266</v>
      </c>
      <c r="L11" s="82">
        <f>+'[3]11ud'!L25</f>
        <v>96.725440806045341</v>
      </c>
      <c r="M11" s="12">
        <f>+'[3]11ud'!M25</f>
        <v>361</v>
      </c>
      <c r="N11" s="82">
        <f>+'[3]11ud'!N25</f>
        <v>12.565262791507134</v>
      </c>
      <c r="O11" s="106">
        <f>+'[3]11ud'!O25</f>
        <v>96.782841823056302</v>
      </c>
      <c r="P11" s="12">
        <f>+'[3]11ud'!P25</f>
        <v>198</v>
      </c>
      <c r="Q11" s="82">
        <f>+'[3]11ud'!Q25</f>
        <v>6.8917507831534985</v>
      </c>
      <c r="R11" s="106">
        <f>+'[3]11ud'!R25</f>
        <v>96.58536585365853</v>
      </c>
      <c r="S11" s="12">
        <f>+'[3]11ud'!S25</f>
        <v>14</v>
      </c>
      <c r="T11" s="82">
        <f>+'[3]11ud'!T25</f>
        <v>0.4872955099199443</v>
      </c>
      <c r="U11" s="82">
        <f>+'[3]11ud'!U25</f>
        <v>50</v>
      </c>
    </row>
    <row r="12" spans="1:21" ht="15" customHeight="1" x14ac:dyDescent="0.2">
      <c r="A12" s="18" t="s">
        <v>26</v>
      </c>
      <c r="B12" s="12">
        <f>+'[3]11ud'!B32</f>
        <v>13134</v>
      </c>
      <c r="C12" s="106">
        <f>+'[3]11ud'!C32</f>
        <v>101.93247962747381</v>
      </c>
      <c r="D12" s="12">
        <f>+'[3]11ud'!D32</f>
        <v>4439</v>
      </c>
      <c r="E12" s="82">
        <f>+'[3]11ud'!E32</f>
        <v>33.797776762600883</v>
      </c>
      <c r="F12" s="106">
        <f>+'[3]11ud'!F32</f>
        <v>112.06765968189852</v>
      </c>
      <c r="G12" s="12">
        <f>+'[3]11ud'!G32</f>
        <v>2443</v>
      </c>
      <c r="H12" s="82">
        <f>+'[3]11ud'!H32</f>
        <v>18.600578650829906</v>
      </c>
      <c r="I12" s="106">
        <f>+'[3]11ud'!I32</f>
        <v>97.21448467966573</v>
      </c>
      <c r="J12" s="12">
        <f>+'[3]11ud'!J32</f>
        <v>3343</v>
      </c>
      <c r="K12" s="82">
        <f>+'[3]11ud'!K32</f>
        <v>25.453022689203593</v>
      </c>
      <c r="L12" s="82">
        <f>+'[3]11ud'!L32</f>
        <v>93.957279370432829</v>
      </c>
      <c r="M12" s="12">
        <f>+'[3]11ud'!M32</f>
        <v>1599</v>
      </c>
      <c r="N12" s="82">
        <f>+'[3]11ud'!N32</f>
        <v>12.174508908177248</v>
      </c>
      <c r="O12" s="106">
        <f>+'[3]11ud'!O32</f>
        <v>101.13851992409867</v>
      </c>
      <c r="P12" s="12">
        <f>+'[3]11ud'!P32</f>
        <v>1159</v>
      </c>
      <c r="Q12" s="82">
        <f>+'[3]11ud'!Q32</f>
        <v>8.8244251560834464</v>
      </c>
      <c r="R12" s="106">
        <f>+'[3]11ud'!R32</f>
        <v>102.02464788732395</v>
      </c>
      <c r="S12" s="12">
        <f>+'[3]11ud'!S32</f>
        <v>151</v>
      </c>
      <c r="T12" s="82">
        <f>+'[3]11ud'!T32</f>
        <v>1.1496878331049185</v>
      </c>
      <c r="U12" s="82">
        <f>+'[3]11ud'!U32</f>
        <v>111.02941176470588</v>
      </c>
    </row>
    <row r="13" spans="1:21" ht="15" customHeight="1" x14ac:dyDescent="0.2">
      <c r="A13" s="18" t="s">
        <v>27</v>
      </c>
      <c r="B13" s="12">
        <f>+'[3]11ud'!B43</f>
        <v>6366</v>
      </c>
      <c r="C13" s="106">
        <f>+'[3]11ud'!C43</f>
        <v>106.41925777331996</v>
      </c>
      <c r="D13" s="12">
        <f>+'[3]11ud'!D43</f>
        <v>2024</v>
      </c>
      <c r="E13" s="82">
        <f>+'[3]11ud'!E43</f>
        <v>31.793905120955074</v>
      </c>
      <c r="F13" s="106">
        <f>+'[3]11ud'!F43</f>
        <v>118.98883009994121</v>
      </c>
      <c r="G13" s="12">
        <f>+'[3]11ud'!G43</f>
        <v>1479</v>
      </c>
      <c r="H13" s="82">
        <f>+'[3]11ud'!H43</f>
        <v>23.232799245994347</v>
      </c>
      <c r="I13" s="106">
        <f>+'[3]11ud'!I43</f>
        <v>97.882197220383844</v>
      </c>
      <c r="J13" s="12">
        <f>+'[3]11ud'!J43</f>
        <v>1647</v>
      </c>
      <c r="K13" s="82">
        <f>+'[3]11ud'!K43</f>
        <v>25.871819038642791</v>
      </c>
      <c r="L13" s="82">
        <f>+'[3]11ud'!L43</f>
        <v>101.66666666666666</v>
      </c>
      <c r="M13" s="12">
        <f>+'[3]11ud'!M43</f>
        <v>713</v>
      </c>
      <c r="N13" s="82">
        <f>+'[3]11ud'!N43</f>
        <v>11.200125667609173</v>
      </c>
      <c r="O13" s="106">
        <f>+'[3]11ud'!O43</f>
        <v>106.25931445603575</v>
      </c>
      <c r="P13" s="12">
        <f>+'[3]11ud'!P43</f>
        <v>476</v>
      </c>
      <c r="Q13" s="82">
        <f>+'[3]11ud'!Q43</f>
        <v>7.4772227458372598</v>
      </c>
      <c r="R13" s="106">
        <f>+'[3]11ud'!R43</f>
        <v>105.54323725055433</v>
      </c>
      <c r="S13" s="12">
        <f>+'[3]11ud'!S43</f>
        <v>27</v>
      </c>
      <c r="T13" s="82">
        <f>+'[3]11ud'!T43</f>
        <v>0.42412818096135718</v>
      </c>
      <c r="U13" s="82">
        <f>+'[3]11ud'!U43</f>
        <v>96.428571428571431</v>
      </c>
    </row>
    <row r="14" spans="1:21" ht="15" customHeight="1" x14ac:dyDescent="0.2">
      <c r="A14" s="18" t="s">
        <v>28</v>
      </c>
      <c r="B14" s="12">
        <f>+'[3]11ud'!B50</f>
        <v>2565</v>
      </c>
      <c r="C14" s="106">
        <f>+'[3]11ud'!C50</f>
        <v>89.310584958217262</v>
      </c>
      <c r="D14" s="12">
        <f>+'[3]11ud'!D50</f>
        <v>952</v>
      </c>
      <c r="E14" s="82">
        <f>+'[3]11ud'!E50</f>
        <v>37.115009746588697</v>
      </c>
      <c r="F14" s="106">
        <f>+'[3]11ud'!F50</f>
        <v>86.545454545454547</v>
      </c>
      <c r="G14" s="12">
        <f>+'[3]11ud'!G50</f>
        <v>681</v>
      </c>
      <c r="H14" s="82">
        <f>+'[3]11ud'!H50</f>
        <v>26.549707602339179</v>
      </c>
      <c r="I14" s="106">
        <f>+'[3]11ud'!I50</f>
        <v>88.098318240620955</v>
      </c>
      <c r="J14" s="12">
        <f>+'[3]11ud'!J50</f>
        <v>579</v>
      </c>
      <c r="K14" s="82">
        <f>+'[3]11ud'!K50</f>
        <v>22.573099415204677</v>
      </c>
      <c r="L14" s="82">
        <f>+'[3]11ud'!L50</f>
        <v>96.5</v>
      </c>
      <c r="M14" s="12">
        <f>+'[3]11ud'!M50</f>
        <v>224</v>
      </c>
      <c r="N14" s="82">
        <f>+'[3]11ud'!N50</f>
        <v>8.7329434697855763</v>
      </c>
      <c r="O14" s="106">
        <f>+'[3]11ud'!O50</f>
        <v>85.496183206106863</v>
      </c>
      <c r="P14" s="12">
        <f>+'[3]11ud'!P50</f>
        <v>119</v>
      </c>
      <c r="Q14" s="82">
        <f>+'[3]11ud'!Q50</f>
        <v>4.6393762183235872</v>
      </c>
      <c r="R14" s="106">
        <f>+'[3]11ud'!R50</f>
        <v>94.444444444444443</v>
      </c>
      <c r="S14" s="12">
        <f>+'[3]11ud'!S50</f>
        <v>10</v>
      </c>
      <c r="T14" s="82">
        <f>+'[3]11ud'!T50</f>
        <v>0.38986354775828458</v>
      </c>
      <c r="U14" s="82">
        <f>+'[3]11ud'!U50</f>
        <v>90.909090909090907</v>
      </c>
    </row>
    <row r="15" spans="1:21" ht="15" customHeight="1" x14ac:dyDescent="0.2">
      <c r="A15" s="18" t="s">
        <v>29</v>
      </c>
      <c r="B15" s="12">
        <f>+'[3]11ud'!B56</f>
        <v>1445</v>
      </c>
      <c r="C15" s="106">
        <f>+'[3]11ud'!C56</f>
        <v>92.866323907455012</v>
      </c>
      <c r="D15" s="12">
        <f>+'[3]11ud'!D56</f>
        <v>460</v>
      </c>
      <c r="E15" s="82">
        <f>+'[3]11ud'!E56</f>
        <v>31.833910034602077</v>
      </c>
      <c r="F15" s="106">
        <f>+'[3]11ud'!F56</f>
        <v>90.909090909090907</v>
      </c>
      <c r="G15" s="12">
        <f>+'[3]11ud'!G56</f>
        <v>341</v>
      </c>
      <c r="H15" s="82">
        <f>+'[3]11ud'!H56</f>
        <v>23.598615916955019</v>
      </c>
      <c r="I15" s="106">
        <f>+'[3]11ud'!I56</f>
        <v>99.416909620991262</v>
      </c>
      <c r="J15" s="12">
        <f>+'[3]11ud'!J56</f>
        <v>330</v>
      </c>
      <c r="K15" s="82">
        <f>+'[3]11ud'!K56</f>
        <v>22.837370242214533</v>
      </c>
      <c r="L15" s="82">
        <f>+'[3]11ud'!L56</f>
        <v>87.7659574468085</v>
      </c>
      <c r="M15" s="12">
        <f>+'[3]11ud'!M56</f>
        <v>176</v>
      </c>
      <c r="N15" s="82">
        <f>+'[3]11ud'!N56</f>
        <v>12.179930795847751</v>
      </c>
      <c r="O15" s="106">
        <f>+'[3]11ud'!O56</f>
        <v>104.14201183431953</v>
      </c>
      <c r="P15" s="12">
        <f>+'[3]11ud'!P56</f>
        <v>129</v>
      </c>
      <c r="Q15" s="82">
        <f>+'[3]11ud'!Q56</f>
        <v>8.9273356401384074</v>
      </c>
      <c r="R15" s="106">
        <f>+'[3]11ud'!R56</f>
        <v>88.356164383561648</v>
      </c>
      <c r="S15" s="12">
        <f>+'[3]11ud'!S56</f>
        <v>9</v>
      </c>
      <c r="T15" s="82">
        <f>+'[3]11ud'!T56</f>
        <v>0.62283737024221453</v>
      </c>
      <c r="U15" s="82">
        <f>+'[3]11ud'!U56</f>
        <v>56.25</v>
      </c>
    </row>
    <row r="16" spans="1:21" ht="15" customHeight="1" x14ac:dyDescent="0.2">
      <c r="A16" s="18" t="s">
        <v>30</v>
      </c>
      <c r="B16" s="12">
        <f>+'[3]11ud'!B62</f>
        <v>2428</v>
      </c>
      <c r="C16" s="106">
        <f>+'[3]11ud'!C62</f>
        <v>94.585118815738213</v>
      </c>
      <c r="D16" s="12">
        <f>+'[3]11ud'!D62</f>
        <v>1315</v>
      </c>
      <c r="E16" s="82">
        <f>+'[3]11ud'!E62</f>
        <v>54.159802306425043</v>
      </c>
      <c r="F16" s="106">
        <f>+'[3]11ud'!F62</f>
        <v>98.797896318557477</v>
      </c>
      <c r="G16" s="12">
        <f>+'[3]11ud'!G62</f>
        <v>458</v>
      </c>
      <c r="H16" s="82">
        <f>+'[3]11ud'!H62</f>
        <v>18.863261943986821</v>
      </c>
      <c r="I16" s="106">
        <f>+'[3]11ud'!I62</f>
        <v>88.416988416988417</v>
      </c>
      <c r="J16" s="12">
        <f>+'[3]11ud'!J62</f>
        <v>396</v>
      </c>
      <c r="K16" s="82">
        <f>+'[3]11ud'!K62</f>
        <v>16.309719934102141</v>
      </c>
      <c r="L16" s="82">
        <f>+'[3]11ud'!L62</f>
        <v>95.192307692307693</v>
      </c>
      <c r="M16" s="12">
        <f>+'[3]11ud'!M62</f>
        <v>175</v>
      </c>
      <c r="N16" s="82">
        <f>+'[3]11ud'!N62</f>
        <v>7.207578253706755</v>
      </c>
      <c r="O16" s="106">
        <f>+'[3]11ud'!O62</f>
        <v>87.5</v>
      </c>
      <c r="P16" s="12">
        <f>+'[3]11ud'!P62</f>
        <v>78</v>
      </c>
      <c r="Q16" s="82">
        <f>+'[3]11ud'!Q62</f>
        <v>3.2125205930807246</v>
      </c>
      <c r="R16" s="106">
        <f>+'[3]11ud'!R62</f>
        <v>79.591836734693871</v>
      </c>
      <c r="S16" s="12">
        <f>+'[3]11ud'!S62</f>
        <v>6</v>
      </c>
      <c r="T16" s="82">
        <f>+'[3]11ud'!T62</f>
        <v>0.24711696869851729</v>
      </c>
      <c r="U16" s="82">
        <f>+'[3]11ud'!U62</f>
        <v>150</v>
      </c>
    </row>
    <row r="17" spans="1:21" ht="15" customHeight="1" x14ac:dyDescent="0.2">
      <c r="A17" s="18" t="s">
        <v>31</v>
      </c>
      <c r="B17" s="12">
        <f>+'[3]11ud'!B68</f>
        <v>1693</v>
      </c>
      <c r="C17" s="106">
        <f>+'[3]11ud'!C68</f>
        <v>98.201856148491885</v>
      </c>
      <c r="D17" s="12">
        <f>+'[3]11ud'!D68</f>
        <v>418</v>
      </c>
      <c r="E17" s="82">
        <f>+'[3]11ud'!E68</f>
        <v>24.689899586532782</v>
      </c>
      <c r="F17" s="106">
        <f>+'[3]11ud'!F68</f>
        <v>96.759259259259252</v>
      </c>
      <c r="G17" s="12">
        <f>+'[3]11ud'!G68</f>
        <v>517</v>
      </c>
      <c r="H17" s="82">
        <f>+'[3]11ud'!H68</f>
        <v>30.537507383343176</v>
      </c>
      <c r="I17" s="106">
        <f>+'[3]11ud'!I68</f>
        <v>96.455223880597018</v>
      </c>
      <c r="J17" s="12">
        <f>+'[3]11ud'!J68</f>
        <v>482</v>
      </c>
      <c r="K17" s="82">
        <f>+'[3]11ud'!K68</f>
        <v>28.470171293561723</v>
      </c>
      <c r="L17" s="82">
        <f>+'[3]11ud'!L68</f>
        <v>100</v>
      </c>
      <c r="M17" s="12">
        <f>+'[3]11ud'!M68</f>
        <v>186</v>
      </c>
      <c r="N17" s="82">
        <f>+'[3]11ud'!N68</f>
        <v>10.986414648552865</v>
      </c>
      <c r="O17" s="106">
        <f>+'[3]11ud'!O68</f>
        <v>95.876288659793815</v>
      </c>
      <c r="P17" s="12">
        <f>+'[3]11ud'!P68</f>
        <v>84</v>
      </c>
      <c r="Q17" s="82">
        <f>+'[3]11ud'!Q68</f>
        <v>4.9616066154754872</v>
      </c>
      <c r="R17" s="106">
        <f>+'[3]11ud'!R68</f>
        <v>113.51351351351352</v>
      </c>
      <c r="S17" s="12">
        <f>+'[3]11ud'!S68</f>
        <v>6</v>
      </c>
      <c r="T17" s="82">
        <f>+'[3]11ud'!T68</f>
        <v>0.3544004725339634</v>
      </c>
      <c r="U17" s="82">
        <f>+'[3]11ud'!U68</f>
        <v>100</v>
      </c>
    </row>
    <row r="18" spans="1:21" ht="15" customHeight="1" x14ac:dyDescent="0.2">
      <c r="A18" s="18" t="s">
        <v>32</v>
      </c>
      <c r="B18" s="12">
        <f>+'[3]11ud'!B72</f>
        <v>1775</v>
      </c>
      <c r="C18" s="106">
        <f>+'[3]11ud'!C72</f>
        <v>88.352414136386258</v>
      </c>
      <c r="D18" s="12">
        <f>+'[3]11ud'!D72</f>
        <v>743</v>
      </c>
      <c r="E18" s="82">
        <f>+'[3]11ud'!E72</f>
        <v>41.859154929577464</v>
      </c>
      <c r="F18" s="106">
        <f>+'[3]11ud'!F72</f>
        <v>90.831295843520792</v>
      </c>
      <c r="G18" s="12">
        <f>+'[3]11ud'!G72</f>
        <v>484</v>
      </c>
      <c r="H18" s="82">
        <f>+'[3]11ud'!H72</f>
        <v>27.267605633802816</v>
      </c>
      <c r="I18" s="106">
        <f>+'[3]11ud'!I72</f>
        <v>89.962825278810413</v>
      </c>
      <c r="J18" s="12">
        <f>+'[3]11ud'!J72</f>
        <v>348</v>
      </c>
      <c r="K18" s="82">
        <f>+'[3]11ud'!K72</f>
        <v>19.605633802816904</v>
      </c>
      <c r="L18" s="82">
        <f>+'[3]11ud'!L72</f>
        <v>78.733031674208149</v>
      </c>
      <c r="M18" s="12">
        <f>+'[3]11ud'!M72</f>
        <v>144</v>
      </c>
      <c r="N18" s="82">
        <f>+'[3]11ud'!N72</f>
        <v>8.112676056338028</v>
      </c>
      <c r="O18" s="106">
        <f>+'[3]11ud'!O72</f>
        <v>100</v>
      </c>
      <c r="P18" s="12">
        <f>+'[3]11ud'!P72</f>
        <v>53</v>
      </c>
      <c r="Q18" s="82">
        <f>+'[3]11ud'!Q72</f>
        <v>2.9859154929577465</v>
      </c>
      <c r="R18" s="106">
        <f>+'[3]11ud'!R72</f>
        <v>85.483870967741936</v>
      </c>
      <c r="S18" s="12">
        <f>+'[3]11ud'!S72</f>
        <v>3</v>
      </c>
      <c r="T18" s="82">
        <f>+'[3]11ud'!T72</f>
        <v>0.16901408450704225</v>
      </c>
      <c r="U18" s="82">
        <f>+'[3]11ud'!U72</f>
        <v>60</v>
      </c>
    </row>
    <row r="19" spans="1:21" ht="15" customHeight="1" x14ac:dyDescent="0.2">
      <c r="A19" s="18" t="s">
        <v>33</v>
      </c>
      <c r="B19" s="12">
        <f>+'[3]11ud'!B77</f>
        <v>1288</v>
      </c>
      <c r="C19" s="106">
        <f>+'[3]11ud'!C77</f>
        <v>96.19118745332338</v>
      </c>
      <c r="D19" s="12">
        <f>+'[3]11ud'!D77</f>
        <v>481</v>
      </c>
      <c r="E19" s="82">
        <f>+'[3]11ud'!E77</f>
        <v>37.344720496894411</v>
      </c>
      <c r="F19" s="106">
        <f>+'[3]11ud'!F77</f>
        <v>93.76218323586744</v>
      </c>
      <c r="G19" s="12">
        <f>+'[3]11ud'!G77</f>
        <v>349</v>
      </c>
      <c r="H19" s="82">
        <f>+'[3]11ud'!H77</f>
        <v>27.096273291925467</v>
      </c>
      <c r="I19" s="106">
        <f>+'[3]11ud'!I77</f>
        <v>97.759103641456576</v>
      </c>
      <c r="J19" s="12">
        <f>+'[3]11ud'!J77</f>
        <v>285</v>
      </c>
      <c r="K19" s="82">
        <f>+'[3]11ud'!K77</f>
        <v>22.127329192546583</v>
      </c>
      <c r="L19" s="82">
        <f>+'[3]11ud'!L77</f>
        <v>93.442622950819683</v>
      </c>
      <c r="M19" s="12">
        <f>+'[3]11ud'!M77</f>
        <v>122</v>
      </c>
      <c r="N19" s="82">
        <f>+'[3]11ud'!N77</f>
        <v>9.4720496894409933</v>
      </c>
      <c r="O19" s="106">
        <f>+'[3]11ud'!O77</f>
        <v>106.08695652173914</v>
      </c>
      <c r="P19" s="12">
        <f>+'[3]11ud'!P77</f>
        <v>46</v>
      </c>
      <c r="Q19" s="82">
        <f>+'[3]11ud'!Q77</f>
        <v>3.5714285714285712</v>
      </c>
      <c r="R19" s="106">
        <f>+'[3]11ud'!R77</f>
        <v>100</v>
      </c>
      <c r="S19" s="12">
        <f>+'[3]11ud'!S77</f>
        <v>5</v>
      </c>
      <c r="T19" s="82">
        <f>+'[3]11ud'!T77</f>
        <v>0.38819875776397517</v>
      </c>
      <c r="U19" s="82">
        <f>+'[3]11ud'!U77</f>
        <v>166.66666666666669</v>
      </c>
    </row>
    <row r="20" spans="1:21" ht="15" customHeight="1" x14ac:dyDescent="0.2">
      <c r="A20" s="25" t="s">
        <v>34</v>
      </c>
      <c r="B20" s="26">
        <f>+'[3]11ud'!B83</f>
        <v>2624</v>
      </c>
      <c r="C20" s="107">
        <f>+'[3]11ud'!C83</f>
        <v>99.620349278663639</v>
      </c>
      <c r="D20" s="26">
        <f>+'[3]11ud'!D83</f>
        <v>783</v>
      </c>
      <c r="E20" s="84">
        <f>+'[3]11ud'!E83</f>
        <v>29.839939024390244</v>
      </c>
      <c r="F20" s="107">
        <f>+'[3]11ud'!F83</f>
        <v>105.1006711409396</v>
      </c>
      <c r="G20" s="26">
        <f>+'[3]11ud'!G83</f>
        <v>741</v>
      </c>
      <c r="H20" s="84">
        <f>+'[3]11ud'!H83</f>
        <v>28.239329268292686</v>
      </c>
      <c r="I20" s="107">
        <f>+'[3]11ud'!I83</f>
        <v>94.035532994923855</v>
      </c>
      <c r="J20" s="26">
        <f>+'[3]11ud'!J83</f>
        <v>697</v>
      </c>
      <c r="K20" s="84">
        <f>+'[3]11ud'!K83</f>
        <v>26.5625</v>
      </c>
      <c r="L20" s="84">
        <f>+'[3]11ud'!L83</f>
        <v>100</v>
      </c>
      <c r="M20" s="26">
        <f>+'[3]11ud'!M83</f>
        <v>284</v>
      </c>
      <c r="N20" s="84">
        <f>+'[3]11ud'!N83</f>
        <v>10.823170731707316</v>
      </c>
      <c r="O20" s="107">
        <f>+'[3]11ud'!O83</f>
        <v>99.649122807017548</v>
      </c>
      <c r="P20" s="26">
        <f>+'[3]11ud'!P83</f>
        <v>108</v>
      </c>
      <c r="Q20" s="84">
        <f>+'[3]11ud'!Q83</f>
        <v>4.1158536585365857</v>
      </c>
      <c r="R20" s="107">
        <f>+'[3]11ud'!R83</f>
        <v>101.88679245283019</v>
      </c>
      <c r="S20" s="26">
        <f>+'[3]11ud'!S83</f>
        <v>11</v>
      </c>
      <c r="T20" s="84">
        <f>+'[3]11ud'!T83</f>
        <v>0.41920731707317077</v>
      </c>
      <c r="U20" s="84">
        <f>+'[3]11ud'!U83</f>
        <v>84.615384615384613</v>
      </c>
    </row>
    <row r="22" spans="1:21" ht="15" customHeight="1" x14ac:dyDescent="0.2">
      <c r="A22" s="69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2" location="Kazalo!A1" display="nazaj na kazalo" xr:uid="{00000000-0004-0000-1B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U27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1" width="6.28515625" style="6" customWidth="1"/>
    <col min="22" max="16384" width="9.140625" style="6"/>
  </cols>
  <sheetData>
    <row r="1" spans="1:21" ht="15" customHeight="1" x14ac:dyDescent="0.2">
      <c r="A1" s="9" t="s">
        <v>175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21" ht="15" customHeight="1" x14ac:dyDescent="0.2">
      <c r="A3" s="50"/>
      <c r="B3" s="315"/>
      <c r="C3" s="317"/>
      <c r="D3" s="315" t="s">
        <v>90</v>
      </c>
      <c r="E3" s="316"/>
      <c r="F3" s="316"/>
      <c r="G3" s="315" t="s">
        <v>92</v>
      </c>
      <c r="H3" s="316"/>
      <c r="I3" s="317"/>
      <c r="J3" s="309" t="s">
        <v>93</v>
      </c>
      <c r="K3" s="309"/>
      <c r="L3" s="309"/>
      <c r="M3" s="315" t="s">
        <v>98</v>
      </c>
      <c r="N3" s="316"/>
      <c r="O3" s="316"/>
      <c r="P3" s="315" t="s">
        <v>95</v>
      </c>
      <c r="Q3" s="316"/>
      <c r="R3" s="317"/>
      <c r="S3" s="316" t="s">
        <v>97</v>
      </c>
      <c r="T3" s="316"/>
      <c r="U3" s="316"/>
    </row>
    <row r="4" spans="1:21" ht="15" customHeight="1" x14ac:dyDescent="0.2">
      <c r="A4" s="161"/>
      <c r="B4" s="310" t="s">
        <v>0</v>
      </c>
      <c r="C4" s="314"/>
      <c r="D4" s="310" t="s">
        <v>91</v>
      </c>
      <c r="E4" s="311"/>
      <c r="F4" s="311"/>
      <c r="G4" s="310" t="s">
        <v>145</v>
      </c>
      <c r="H4" s="311"/>
      <c r="I4" s="314"/>
      <c r="J4" s="311" t="s">
        <v>466</v>
      </c>
      <c r="K4" s="311"/>
      <c r="L4" s="311"/>
      <c r="M4" s="310" t="s">
        <v>99</v>
      </c>
      <c r="N4" s="311"/>
      <c r="O4" s="311"/>
      <c r="P4" s="310" t="s">
        <v>96</v>
      </c>
      <c r="Q4" s="311"/>
      <c r="R4" s="314"/>
      <c r="S4" s="311" t="s">
        <v>467</v>
      </c>
      <c r="T4" s="311"/>
      <c r="U4" s="311"/>
    </row>
    <row r="5" spans="1:21" ht="15" customHeight="1" x14ac:dyDescent="0.2">
      <c r="A5" s="161" t="s">
        <v>89</v>
      </c>
      <c r="B5" s="256"/>
      <c r="C5" s="146" t="s">
        <v>611</v>
      </c>
      <c r="D5" s="256"/>
      <c r="E5" s="257"/>
      <c r="F5" s="146" t="s">
        <v>611</v>
      </c>
      <c r="G5" s="256"/>
      <c r="H5" s="257"/>
      <c r="I5" s="146" t="s">
        <v>611</v>
      </c>
      <c r="J5" s="256"/>
      <c r="K5" s="257"/>
      <c r="L5" s="142" t="s">
        <v>611</v>
      </c>
      <c r="M5" s="256"/>
      <c r="N5" s="257"/>
      <c r="O5" s="146" t="s">
        <v>611</v>
      </c>
      <c r="P5" s="256"/>
      <c r="Q5" s="257"/>
      <c r="R5" s="146" t="s">
        <v>611</v>
      </c>
      <c r="S5" s="256"/>
      <c r="T5" s="257"/>
      <c r="U5" s="142" t="s">
        <v>611</v>
      </c>
    </row>
    <row r="6" spans="1:21" ht="15" customHeight="1" x14ac:dyDescent="0.2">
      <c r="A6" s="162" t="s">
        <v>60</v>
      </c>
      <c r="B6" s="166" t="s">
        <v>611</v>
      </c>
      <c r="C6" s="168" t="s">
        <v>612</v>
      </c>
      <c r="D6" s="166" t="s">
        <v>611</v>
      </c>
      <c r="E6" s="167" t="s">
        <v>73</v>
      </c>
      <c r="F6" s="168" t="s">
        <v>612</v>
      </c>
      <c r="G6" s="166" t="s">
        <v>611</v>
      </c>
      <c r="H6" s="167" t="s">
        <v>73</v>
      </c>
      <c r="I6" s="168" t="s">
        <v>612</v>
      </c>
      <c r="J6" s="166" t="s">
        <v>611</v>
      </c>
      <c r="K6" s="167" t="s">
        <v>73</v>
      </c>
      <c r="L6" s="167" t="s">
        <v>612</v>
      </c>
      <c r="M6" s="166" t="s">
        <v>611</v>
      </c>
      <c r="N6" s="167" t="s">
        <v>73</v>
      </c>
      <c r="O6" s="168" t="s">
        <v>612</v>
      </c>
      <c r="P6" s="166" t="s">
        <v>611</v>
      </c>
      <c r="Q6" s="167" t="s">
        <v>73</v>
      </c>
      <c r="R6" s="168" t="s">
        <v>612</v>
      </c>
      <c r="S6" s="166" t="s">
        <v>611</v>
      </c>
      <c r="T6" s="167" t="s">
        <v>73</v>
      </c>
      <c r="U6" s="167" t="s">
        <v>612</v>
      </c>
    </row>
    <row r="7" spans="1:21" ht="15" customHeight="1" x14ac:dyDescent="0.2">
      <c r="A7" s="21" t="s">
        <v>22</v>
      </c>
      <c r="B7" s="22">
        <v>44307</v>
      </c>
      <c r="C7" s="104">
        <v>99.637941890797876</v>
      </c>
      <c r="D7" s="22">
        <v>15161</v>
      </c>
      <c r="E7" s="76">
        <v>34.218069379556276</v>
      </c>
      <c r="F7" s="104">
        <v>105.75474330357142</v>
      </c>
      <c r="G7" s="22">
        <v>10167</v>
      </c>
      <c r="H7" s="76">
        <v>22.946712709052747</v>
      </c>
      <c r="I7" s="104">
        <v>96.22373651334469</v>
      </c>
      <c r="J7" s="22">
        <v>10950</v>
      </c>
      <c r="K7" s="76">
        <v>24.713927821788882</v>
      </c>
      <c r="L7" s="76">
        <v>95.926412614980293</v>
      </c>
      <c r="M7" s="22">
        <v>4824</v>
      </c>
      <c r="N7" s="76">
        <v>10.887670119845623</v>
      </c>
      <c r="O7" s="104">
        <v>97.691373025516398</v>
      </c>
      <c r="P7" s="22">
        <v>2919</v>
      </c>
      <c r="Q7" s="76">
        <v>6.5881237727672834</v>
      </c>
      <c r="R7" s="104">
        <v>99.965753424657535</v>
      </c>
      <c r="S7" s="22">
        <v>286</v>
      </c>
      <c r="T7" s="76">
        <v>0.64549619698918903</v>
      </c>
      <c r="U7" s="76">
        <v>97.610921501706486</v>
      </c>
    </row>
    <row r="8" spans="1:21" ht="12.75" customHeight="1" x14ac:dyDescent="0.2">
      <c r="A8" s="11"/>
      <c r="B8" s="15"/>
      <c r="C8" s="105"/>
      <c r="D8" s="15"/>
      <c r="E8" s="79"/>
      <c r="F8" s="105"/>
      <c r="G8" s="15"/>
      <c r="H8" s="79"/>
      <c r="I8" s="105"/>
      <c r="J8" s="15"/>
      <c r="K8" s="79"/>
      <c r="L8" s="79"/>
      <c r="M8" s="15"/>
      <c r="N8" s="79"/>
      <c r="O8" s="105"/>
      <c r="P8" s="15"/>
      <c r="Q8" s="79"/>
      <c r="R8" s="105"/>
      <c r="S8" s="15"/>
      <c r="T8" s="79"/>
      <c r="U8" s="79"/>
    </row>
    <row r="9" spans="1:21" ht="15" customHeight="1" x14ac:dyDescent="0.2">
      <c r="A9" s="71" t="s">
        <v>35</v>
      </c>
      <c r="B9" s="72">
        <v>25377</v>
      </c>
      <c r="C9" s="120">
        <v>97.716596072391212</v>
      </c>
      <c r="D9" s="72">
        <v>8592</v>
      </c>
      <c r="E9" s="80">
        <v>33.857429956259608</v>
      </c>
      <c r="F9" s="120">
        <v>100.43249561659849</v>
      </c>
      <c r="G9" s="72">
        <v>6594</v>
      </c>
      <c r="H9" s="80">
        <v>25.984158884028847</v>
      </c>
      <c r="I9" s="120">
        <v>95.371709574775821</v>
      </c>
      <c r="J9" s="72">
        <v>6148</v>
      </c>
      <c r="K9" s="80">
        <v>24.226661937975333</v>
      </c>
      <c r="L9" s="80">
        <v>97.06346700347332</v>
      </c>
      <c r="M9" s="72">
        <v>2620</v>
      </c>
      <c r="N9" s="80">
        <v>10.324309414036332</v>
      </c>
      <c r="O9" s="120">
        <v>96.288129364204337</v>
      </c>
      <c r="P9" s="72">
        <v>1320</v>
      </c>
      <c r="Q9" s="80">
        <v>5.2015604681404417</v>
      </c>
      <c r="R9" s="120">
        <v>98.728496634255791</v>
      </c>
      <c r="S9" s="72">
        <v>103</v>
      </c>
      <c r="T9" s="80">
        <v>0.40587933955944361</v>
      </c>
      <c r="U9" s="80">
        <v>94.495412844036693</v>
      </c>
    </row>
    <row r="10" spans="1:21" ht="15" customHeight="1" x14ac:dyDescent="0.2">
      <c r="A10" s="44" t="s">
        <v>41</v>
      </c>
      <c r="B10" s="12">
        <v>3503</v>
      </c>
      <c r="C10" s="106">
        <v>96.794694667035102</v>
      </c>
      <c r="D10" s="12">
        <v>1829</v>
      </c>
      <c r="E10" s="82">
        <v>52.212389380530979</v>
      </c>
      <c r="F10" s="106">
        <v>100.49450549450549</v>
      </c>
      <c r="G10" s="12">
        <v>717</v>
      </c>
      <c r="H10" s="82">
        <v>20.468170139880105</v>
      </c>
      <c r="I10" s="106">
        <v>94.466403162055329</v>
      </c>
      <c r="J10" s="12">
        <v>577</v>
      </c>
      <c r="K10" s="82">
        <v>16.471595775049959</v>
      </c>
      <c r="L10" s="82">
        <v>93.668831168831161</v>
      </c>
      <c r="M10" s="12">
        <v>256</v>
      </c>
      <c r="N10" s="82">
        <v>7.3080216956894093</v>
      </c>
      <c r="O10" s="106">
        <v>91.428571428571431</v>
      </c>
      <c r="P10" s="12">
        <v>117</v>
      </c>
      <c r="Q10" s="82">
        <v>3.3399942906080504</v>
      </c>
      <c r="R10" s="106">
        <v>86.666666666666671</v>
      </c>
      <c r="S10" s="12">
        <v>7</v>
      </c>
      <c r="T10" s="82">
        <v>0.19982871824150727</v>
      </c>
      <c r="U10" s="82">
        <v>77.777777777777786</v>
      </c>
    </row>
    <row r="11" spans="1:21" ht="15" customHeight="1" x14ac:dyDescent="0.2">
      <c r="A11" s="44" t="s">
        <v>38</v>
      </c>
      <c r="B11" s="12">
        <v>1431</v>
      </c>
      <c r="C11" s="106">
        <v>99.237170596393895</v>
      </c>
      <c r="D11" s="12">
        <v>387</v>
      </c>
      <c r="E11" s="82">
        <v>27.044025157232703</v>
      </c>
      <c r="F11" s="106">
        <v>111.52737752161383</v>
      </c>
      <c r="G11" s="12">
        <v>440</v>
      </c>
      <c r="H11" s="82">
        <v>30.747728860936409</v>
      </c>
      <c r="I11" s="106">
        <v>89.613034623217928</v>
      </c>
      <c r="J11" s="12">
        <v>388</v>
      </c>
      <c r="K11" s="82">
        <v>27.113906359189379</v>
      </c>
      <c r="L11" s="82">
        <v>98.477157360406082</v>
      </c>
      <c r="M11" s="12">
        <v>142</v>
      </c>
      <c r="N11" s="82">
        <v>9.9231306778476593</v>
      </c>
      <c r="O11" s="106">
        <v>101.42857142857142</v>
      </c>
      <c r="P11" s="12">
        <v>69</v>
      </c>
      <c r="Q11" s="82">
        <v>4.8218029350104823</v>
      </c>
      <c r="R11" s="106">
        <v>107.8125</v>
      </c>
      <c r="S11" s="12">
        <v>5</v>
      </c>
      <c r="T11" s="82">
        <v>0.34940600978336828</v>
      </c>
      <c r="U11" s="82">
        <v>83.333333333333343</v>
      </c>
    </row>
    <row r="12" spans="1:21" ht="15" customHeight="1" x14ac:dyDescent="0.2">
      <c r="A12" s="44" t="s">
        <v>37</v>
      </c>
      <c r="B12" s="12">
        <v>7693</v>
      </c>
      <c r="C12" s="106">
        <v>101.77272125942585</v>
      </c>
      <c r="D12" s="12">
        <v>2144</v>
      </c>
      <c r="E12" s="82">
        <v>27.869491745742884</v>
      </c>
      <c r="F12" s="106">
        <v>107.25362681340671</v>
      </c>
      <c r="G12" s="12">
        <v>2008</v>
      </c>
      <c r="H12" s="82">
        <v>26.101650851423368</v>
      </c>
      <c r="I12" s="106">
        <v>97.808085728202627</v>
      </c>
      <c r="J12" s="12">
        <v>2127</v>
      </c>
      <c r="K12" s="82">
        <v>27.648511633952943</v>
      </c>
      <c r="L12" s="82">
        <v>100.90132827324479</v>
      </c>
      <c r="M12" s="12">
        <v>876</v>
      </c>
      <c r="N12" s="82">
        <v>11.3869751722345</v>
      </c>
      <c r="O12" s="106">
        <v>100.80552359033372</v>
      </c>
      <c r="P12" s="12">
        <v>505</v>
      </c>
      <c r="Q12" s="82">
        <v>6.5644092031717145</v>
      </c>
      <c r="R12" s="106">
        <v>101.60965794768613</v>
      </c>
      <c r="S12" s="12">
        <v>33</v>
      </c>
      <c r="T12" s="82">
        <v>0.42896139347458728</v>
      </c>
      <c r="U12" s="82">
        <v>100</v>
      </c>
    </row>
    <row r="13" spans="1:21" ht="15" customHeight="1" x14ac:dyDescent="0.2">
      <c r="A13" s="44" t="s">
        <v>36</v>
      </c>
      <c r="B13" s="12">
        <v>2572</v>
      </c>
      <c r="C13" s="106">
        <v>89.398679179701077</v>
      </c>
      <c r="D13" s="12">
        <v>931</v>
      </c>
      <c r="E13" s="82">
        <v>36.197511664074646</v>
      </c>
      <c r="F13" s="106">
        <v>87.747408105560794</v>
      </c>
      <c r="G13" s="12">
        <v>676</v>
      </c>
      <c r="H13" s="82">
        <v>26.283048211508554</v>
      </c>
      <c r="I13" s="106">
        <v>88.250652741514358</v>
      </c>
      <c r="J13" s="12">
        <v>596</v>
      </c>
      <c r="K13" s="82">
        <v>23.172628304821149</v>
      </c>
      <c r="L13" s="82">
        <v>95.974235104669887</v>
      </c>
      <c r="M13" s="12">
        <v>235</v>
      </c>
      <c r="N13" s="82">
        <v>9.136858475894245</v>
      </c>
      <c r="O13" s="106">
        <v>85.766423357664237</v>
      </c>
      <c r="P13" s="12">
        <v>121</v>
      </c>
      <c r="Q13" s="82">
        <v>4.7045101088646968</v>
      </c>
      <c r="R13" s="106">
        <v>85.815602836879435</v>
      </c>
      <c r="S13" s="12">
        <v>13</v>
      </c>
      <c r="T13" s="82">
        <v>0.50544323483670295</v>
      </c>
      <c r="U13" s="82">
        <v>92.857142857142861</v>
      </c>
    </row>
    <row r="14" spans="1:21" ht="15" customHeight="1" x14ac:dyDescent="0.2">
      <c r="A14" s="44" t="s">
        <v>469</v>
      </c>
      <c r="B14" s="12">
        <v>1792</v>
      </c>
      <c r="C14" s="106">
        <v>87.886218734673861</v>
      </c>
      <c r="D14" s="12">
        <v>681</v>
      </c>
      <c r="E14" s="82">
        <v>38.002232142857146</v>
      </c>
      <c r="F14" s="106">
        <v>90.921228304405872</v>
      </c>
      <c r="G14" s="12">
        <v>511</v>
      </c>
      <c r="H14" s="82">
        <v>28.515625</v>
      </c>
      <c r="I14" s="106">
        <v>89.492119089316986</v>
      </c>
      <c r="J14" s="12">
        <v>379</v>
      </c>
      <c r="K14" s="82">
        <v>21.149553571428573</v>
      </c>
      <c r="L14" s="82">
        <v>77.983539094650197</v>
      </c>
      <c r="M14" s="12">
        <v>156</v>
      </c>
      <c r="N14" s="82">
        <v>8.7053571428571423</v>
      </c>
      <c r="O14" s="106">
        <v>98.113207547169807</v>
      </c>
      <c r="P14" s="12">
        <v>63</v>
      </c>
      <c r="Q14" s="82">
        <v>3.515625</v>
      </c>
      <c r="R14" s="106">
        <v>91.304347826086953</v>
      </c>
      <c r="S14" s="12">
        <v>2</v>
      </c>
      <c r="T14" s="82">
        <v>0.11160714285714285</v>
      </c>
      <c r="U14" s="82">
        <v>40</v>
      </c>
    </row>
    <row r="15" spans="1:21" ht="15" customHeight="1" x14ac:dyDescent="0.2">
      <c r="A15" s="44" t="s">
        <v>470</v>
      </c>
      <c r="B15" s="12">
        <v>975</v>
      </c>
      <c r="C15" s="106">
        <v>114.5710928319624</v>
      </c>
      <c r="D15" s="12">
        <v>330</v>
      </c>
      <c r="E15" s="82">
        <v>33.846153846153847</v>
      </c>
      <c r="F15" s="106">
        <v>122.22222222222223</v>
      </c>
      <c r="G15" s="12">
        <v>240</v>
      </c>
      <c r="H15" s="82">
        <v>24.615384615384617</v>
      </c>
      <c r="I15" s="106">
        <v>102.56410256410255</v>
      </c>
      <c r="J15" s="12">
        <v>229</v>
      </c>
      <c r="K15" s="82">
        <v>23.487179487179489</v>
      </c>
      <c r="L15" s="82">
        <v>112.80788177339902</v>
      </c>
      <c r="M15" s="12">
        <v>109</v>
      </c>
      <c r="N15" s="82">
        <v>11.179487179487179</v>
      </c>
      <c r="O15" s="106">
        <v>113.54166666666667</v>
      </c>
      <c r="P15" s="12">
        <v>64</v>
      </c>
      <c r="Q15" s="82">
        <v>6.5641025641025639</v>
      </c>
      <c r="R15" s="106">
        <v>145.45454545454547</v>
      </c>
      <c r="S15" s="12">
        <v>3</v>
      </c>
      <c r="T15" s="82">
        <v>0.30769230769230771</v>
      </c>
      <c r="U15" s="82">
        <v>75</v>
      </c>
    </row>
    <row r="16" spans="1:21" ht="15" customHeight="1" x14ac:dyDescent="0.2">
      <c r="A16" s="44" t="s">
        <v>39</v>
      </c>
      <c r="B16" s="12">
        <v>6156</v>
      </c>
      <c r="C16" s="106">
        <v>98.213146139119331</v>
      </c>
      <c r="D16" s="12">
        <v>1826</v>
      </c>
      <c r="E16" s="82">
        <v>29.662118258609489</v>
      </c>
      <c r="F16" s="106">
        <v>100.44004400440043</v>
      </c>
      <c r="G16" s="12">
        <v>1668</v>
      </c>
      <c r="H16" s="82">
        <v>27.095516569200779</v>
      </c>
      <c r="I16" s="106">
        <v>98.873740367516305</v>
      </c>
      <c r="J16" s="12">
        <v>1568</v>
      </c>
      <c r="K16" s="82">
        <v>25.471085120207924</v>
      </c>
      <c r="L16" s="82">
        <v>97.938788257339155</v>
      </c>
      <c r="M16" s="12">
        <v>727</v>
      </c>
      <c r="N16" s="82">
        <v>11.809616634178036</v>
      </c>
      <c r="O16" s="106">
        <v>92.376111817026683</v>
      </c>
      <c r="P16" s="12">
        <v>334</v>
      </c>
      <c r="Q16" s="82">
        <v>5.4256010396361267</v>
      </c>
      <c r="R16" s="106">
        <v>98.235294117647058</v>
      </c>
      <c r="S16" s="12">
        <v>33</v>
      </c>
      <c r="T16" s="82">
        <v>0.53606237816764124</v>
      </c>
      <c r="U16" s="82">
        <v>94.285714285714278</v>
      </c>
    </row>
    <row r="17" spans="1:21" ht="15" customHeight="1" x14ac:dyDescent="0.2">
      <c r="A17" s="44" t="s">
        <v>40</v>
      </c>
      <c r="B17" s="12">
        <v>1255</v>
      </c>
      <c r="C17" s="106">
        <v>95.437262357414454</v>
      </c>
      <c r="D17" s="12">
        <v>464</v>
      </c>
      <c r="E17" s="82">
        <v>36.972111553784856</v>
      </c>
      <c r="F17" s="106">
        <v>94.501018329938901</v>
      </c>
      <c r="G17" s="12">
        <v>334</v>
      </c>
      <c r="H17" s="82">
        <v>26.613545816733069</v>
      </c>
      <c r="I17" s="106">
        <v>94.617563739376777</v>
      </c>
      <c r="J17" s="12">
        <v>284</v>
      </c>
      <c r="K17" s="82">
        <v>22.629482071713149</v>
      </c>
      <c r="L17" s="82">
        <v>93.114754098360649</v>
      </c>
      <c r="M17" s="12">
        <v>119</v>
      </c>
      <c r="N17" s="82">
        <v>9.4820717131474108</v>
      </c>
      <c r="O17" s="106">
        <v>102.58620689655173</v>
      </c>
      <c r="P17" s="12">
        <v>47</v>
      </c>
      <c r="Q17" s="82">
        <v>3.7450199203187249</v>
      </c>
      <c r="R17" s="106">
        <v>100</v>
      </c>
      <c r="S17" s="12">
        <v>7</v>
      </c>
      <c r="T17" s="82">
        <v>0.5577689243027889</v>
      </c>
      <c r="U17" s="82">
        <v>233.33333333333334</v>
      </c>
    </row>
    <row r="18" spans="1:21" ht="15" customHeight="1" x14ac:dyDescent="0.2">
      <c r="A18" s="44"/>
      <c r="B18" s="12"/>
      <c r="C18" s="106"/>
      <c r="D18" s="12"/>
      <c r="E18" s="82"/>
      <c r="F18" s="106"/>
      <c r="G18" s="12"/>
      <c r="H18" s="82"/>
      <c r="I18" s="106"/>
      <c r="J18" s="12"/>
      <c r="K18" s="82"/>
      <c r="L18" s="82"/>
      <c r="M18" s="12"/>
      <c r="N18" s="82"/>
      <c r="O18" s="106"/>
      <c r="P18" s="12"/>
      <c r="Q18" s="82"/>
      <c r="R18" s="106"/>
      <c r="S18" s="12"/>
      <c r="T18" s="82"/>
      <c r="U18" s="82"/>
    </row>
    <row r="19" spans="1:21" ht="15" customHeight="1" x14ac:dyDescent="0.2">
      <c r="A19" s="71" t="s">
        <v>42</v>
      </c>
      <c r="B19" s="72">
        <v>17536</v>
      </c>
      <c r="C19" s="120">
        <v>99.157478088775804</v>
      </c>
      <c r="D19" s="72">
        <v>5485</v>
      </c>
      <c r="E19" s="80">
        <v>31.278512773722628</v>
      </c>
      <c r="F19" s="120">
        <v>105.62295397650684</v>
      </c>
      <c r="G19" s="72">
        <v>3543</v>
      </c>
      <c r="H19" s="80">
        <v>20.204151459854014</v>
      </c>
      <c r="I19" s="120">
        <v>97.81888459414688</v>
      </c>
      <c r="J19" s="72">
        <v>4766</v>
      </c>
      <c r="K19" s="80">
        <v>27.178375912408757</v>
      </c>
      <c r="L19" s="80">
        <v>94.432336041212608</v>
      </c>
      <c r="M19" s="72">
        <v>2134</v>
      </c>
      <c r="N19" s="80">
        <v>12.169251824817518</v>
      </c>
      <c r="O19" s="120">
        <v>98.386353158137382</v>
      </c>
      <c r="P19" s="72">
        <v>1437</v>
      </c>
      <c r="Q19" s="80">
        <v>8.1945711678832112</v>
      </c>
      <c r="R19" s="120">
        <v>97.357723577235774</v>
      </c>
      <c r="S19" s="72">
        <v>171</v>
      </c>
      <c r="T19" s="80">
        <v>0.97513686131386856</v>
      </c>
      <c r="U19" s="80">
        <v>96.067415730337075</v>
      </c>
    </row>
    <row r="20" spans="1:21" ht="15" customHeight="1" x14ac:dyDescent="0.2">
      <c r="A20" s="44" t="s">
        <v>44</v>
      </c>
      <c r="B20" s="12">
        <v>2849</v>
      </c>
      <c r="C20" s="106">
        <v>100.3169014084507</v>
      </c>
      <c r="D20" s="12">
        <v>839</v>
      </c>
      <c r="E20" s="82">
        <v>29.448929448929452</v>
      </c>
      <c r="F20" s="106">
        <v>107.01530612244898</v>
      </c>
      <c r="G20" s="12">
        <v>646</v>
      </c>
      <c r="H20" s="82">
        <v>22.674622674622675</v>
      </c>
      <c r="I20" s="106">
        <v>104.19354838709678</v>
      </c>
      <c r="J20" s="12">
        <v>767</v>
      </c>
      <c r="K20" s="82">
        <v>26.921726921726925</v>
      </c>
      <c r="L20" s="82">
        <v>94.226044226044223</v>
      </c>
      <c r="M20" s="12">
        <v>381</v>
      </c>
      <c r="N20" s="82">
        <v>13.373113373113373</v>
      </c>
      <c r="O20" s="106">
        <v>100.26315789473684</v>
      </c>
      <c r="P20" s="12">
        <v>201</v>
      </c>
      <c r="Q20" s="82">
        <v>7.0551070551070554</v>
      </c>
      <c r="R20" s="106">
        <v>93.925233644859816</v>
      </c>
      <c r="S20" s="12">
        <v>15</v>
      </c>
      <c r="T20" s="82">
        <v>0.52650052650052648</v>
      </c>
      <c r="U20" s="82">
        <v>53.571428571428569</v>
      </c>
    </row>
    <row r="21" spans="1:21" ht="15" customHeight="1" x14ac:dyDescent="0.2">
      <c r="A21" s="44" t="s">
        <v>45</v>
      </c>
      <c r="B21" s="12">
        <v>1486</v>
      </c>
      <c r="C21" s="106">
        <v>93.459119496855351</v>
      </c>
      <c r="D21" s="12">
        <v>441</v>
      </c>
      <c r="E21" s="82">
        <v>29.676985195154774</v>
      </c>
      <c r="F21" s="106">
        <v>87.32673267326733</v>
      </c>
      <c r="G21" s="12">
        <v>339</v>
      </c>
      <c r="H21" s="82">
        <v>22.812920592193809</v>
      </c>
      <c r="I21" s="106">
        <v>98.54651162790698</v>
      </c>
      <c r="J21" s="12">
        <v>361</v>
      </c>
      <c r="K21" s="82">
        <v>24.293405114401075</v>
      </c>
      <c r="L21" s="82">
        <v>90.931989924433253</v>
      </c>
      <c r="M21" s="12">
        <v>191</v>
      </c>
      <c r="N21" s="82">
        <v>12.853297442799461</v>
      </c>
      <c r="O21" s="106">
        <v>108.52272727272727</v>
      </c>
      <c r="P21" s="12">
        <v>145</v>
      </c>
      <c r="Q21" s="82">
        <v>9.7577388963660834</v>
      </c>
      <c r="R21" s="106">
        <v>96.026490066225165</v>
      </c>
      <c r="S21" s="12">
        <v>9</v>
      </c>
      <c r="T21" s="82">
        <v>0.60565275908479144</v>
      </c>
      <c r="U21" s="82">
        <v>52.941176470588239</v>
      </c>
    </row>
    <row r="22" spans="1:21" ht="15" customHeight="1" x14ac:dyDescent="0.2">
      <c r="A22" s="44" t="s">
        <v>46</v>
      </c>
      <c r="B22" s="12">
        <v>2267</v>
      </c>
      <c r="C22" s="106">
        <v>98.266146510619862</v>
      </c>
      <c r="D22" s="12">
        <v>724</v>
      </c>
      <c r="E22" s="82">
        <v>31.936479929422145</v>
      </c>
      <c r="F22" s="106">
        <v>110.03039513677813</v>
      </c>
      <c r="G22" s="12">
        <v>462</v>
      </c>
      <c r="H22" s="82">
        <v>20.379355977062197</v>
      </c>
      <c r="I22" s="106">
        <v>94.672131147540981</v>
      </c>
      <c r="J22" s="12">
        <v>674</v>
      </c>
      <c r="K22" s="82">
        <v>29.730921923246584</v>
      </c>
      <c r="L22" s="82">
        <v>96.423462088698145</v>
      </c>
      <c r="M22" s="12">
        <v>228</v>
      </c>
      <c r="N22" s="82">
        <v>10.057344508160565</v>
      </c>
      <c r="O22" s="106">
        <v>84.132841328413292</v>
      </c>
      <c r="P22" s="12">
        <v>162</v>
      </c>
      <c r="Q22" s="82">
        <v>7.1460079400088219</v>
      </c>
      <c r="R22" s="106">
        <v>92.045454545454547</v>
      </c>
      <c r="S22" s="12">
        <v>17</v>
      </c>
      <c r="T22" s="82">
        <v>0.74988972209969129</v>
      </c>
      <c r="U22" s="82">
        <v>113.33333333333333</v>
      </c>
    </row>
    <row r="23" spans="1:21" ht="15" customHeight="1" x14ac:dyDescent="0.2">
      <c r="A23" s="44" t="s">
        <v>43</v>
      </c>
      <c r="B23" s="12">
        <f>+'[2]Stanje BO'!H20</f>
        <v>10852</v>
      </c>
      <c r="C23" s="106">
        <v>99.872122762148337</v>
      </c>
      <c r="D23" s="12">
        <v>3481</v>
      </c>
      <c r="E23" s="82">
        <v>31.83647338576916</v>
      </c>
      <c r="F23" s="106">
        <v>107.23967960566851</v>
      </c>
      <c r="G23" s="12">
        <v>2096</v>
      </c>
      <c r="H23" s="82">
        <v>19.169562831534662</v>
      </c>
      <c r="I23" s="106">
        <v>96.589861751152071</v>
      </c>
      <c r="J23" s="12">
        <v>2964</v>
      </c>
      <c r="K23" s="82">
        <v>27.108103164441193</v>
      </c>
      <c r="L23" s="82">
        <v>94.485176920624809</v>
      </c>
      <c r="M23" s="12">
        <v>1334</v>
      </c>
      <c r="N23" s="82">
        <v>12.200475580757271</v>
      </c>
      <c r="O23" s="106">
        <v>99.403874813710885</v>
      </c>
      <c r="P23" s="12">
        <v>929</v>
      </c>
      <c r="Q23" s="82">
        <v>8.4964331443204681</v>
      </c>
      <c r="R23" s="106">
        <v>99.358288770053477</v>
      </c>
      <c r="S23" s="12">
        <v>130</v>
      </c>
      <c r="T23" s="82">
        <v>1.1889518931772454</v>
      </c>
      <c r="U23" s="82">
        <v>110.16949152542372</v>
      </c>
    </row>
    <row r="24" spans="1:21" ht="15" customHeight="1" x14ac:dyDescent="0.2">
      <c r="A24" s="44"/>
      <c r="B24" s="12"/>
      <c r="C24" s="106"/>
      <c r="D24" s="12"/>
      <c r="E24" s="82"/>
      <c r="F24" s="106"/>
      <c r="G24" s="12"/>
      <c r="H24" s="82"/>
      <c r="I24" s="106"/>
      <c r="J24" s="12"/>
      <c r="K24" s="82"/>
      <c r="L24" s="82"/>
      <c r="M24" s="12"/>
      <c r="N24" s="82"/>
      <c r="O24" s="106"/>
      <c r="P24" s="12"/>
      <c r="Q24" s="82"/>
      <c r="R24" s="106"/>
      <c r="S24" s="12"/>
      <c r="T24" s="82"/>
      <c r="U24" s="82"/>
    </row>
    <row r="25" spans="1:21" ht="15" customHeight="1" x14ac:dyDescent="0.2">
      <c r="A25" s="25" t="s">
        <v>65</v>
      </c>
      <c r="B25" s="26">
        <f>+'[2]Stanje BO'!H22</f>
        <v>1220</v>
      </c>
      <c r="C25" s="107">
        <v>171.46371463714638</v>
      </c>
      <c r="D25" s="26">
        <v>1084</v>
      </c>
      <c r="E25" s="84">
        <v>77.761836441893834</v>
      </c>
      <c r="F25" s="107">
        <v>184.35374149659864</v>
      </c>
      <c r="G25" s="26">
        <v>30</v>
      </c>
      <c r="H25" s="84">
        <v>2.1520803443328553</v>
      </c>
      <c r="I25" s="107">
        <v>100</v>
      </c>
      <c r="J25" s="26">
        <v>36</v>
      </c>
      <c r="K25" s="84">
        <v>2.5824964131994261</v>
      </c>
      <c r="L25" s="84">
        <v>105.88235294117648</v>
      </c>
      <c r="M25" s="26">
        <v>70</v>
      </c>
      <c r="N25" s="84">
        <v>5.0215208034433285</v>
      </c>
      <c r="O25" s="107">
        <v>145.83333333333331</v>
      </c>
      <c r="P25" s="26">
        <v>162</v>
      </c>
      <c r="Q25" s="84">
        <v>11.621233859397417</v>
      </c>
      <c r="R25" s="107">
        <v>151.4018691588785</v>
      </c>
      <c r="S25" s="26">
        <v>12</v>
      </c>
      <c r="T25" s="84">
        <v>0.86083213773314204</v>
      </c>
      <c r="U25" s="84">
        <v>200</v>
      </c>
    </row>
    <row r="27" spans="1:21" ht="15" customHeight="1" x14ac:dyDescent="0.2">
      <c r="A27" s="69" t="s">
        <v>147</v>
      </c>
    </row>
  </sheetData>
  <mergeCells count="14">
    <mergeCell ref="B3:C3"/>
    <mergeCell ref="D3:F3"/>
    <mergeCell ref="G3:I3"/>
    <mergeCell ref="J3:L3"/>
    <mergeCell ref="B4:C4"/>
    <mergeCell ref="D4:F4"/>
    <mergeCell ref="G4:I4"/>
    <mergeCell ref="J4:L4"/>
    <mergeCell ref="M3:O3"/>
    <mergeCell ref="P3:R3"/>
    <mergeCell ref="S3:U3"/>
    <mergeCell ref="M4:O4"/>
    <mergeCell ref="P4:R4"/>
    <mergeCell ref="S4:U4"/>
  </mergeCells>
  <hyperlinks>
    <hyperlink ref="A27" location="Kazalo!A1" display="nazaj na kazalo" xr:uid="{51463C81-A961-4630-B8FB-F9E4AA1FF705}"/>
  </hyperlinks>
  <pageMargins left="0.31496062992125984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R21"/>
  <sheetViews>
    <sheetView showGridLines="0" tabSelected="1" workbookViewId="0"/>
  </sheetViews>
  <sheetFormatPr defaultColWidth="9.140625" defaultRowHeight="15" customHeight="1" x14ac:dyDescent="0.2"/>
  <cols>
    <col min="1" max="1" width="13.7109375" style="6" customWidth="1"/>
    <col min="2" max="9" width="7.5703125" style="6" customWidth="1"/>
    <col min="10" max="18" width="7.28515625" style="6" customWidth="1"/>
    <col min="19" max="16384" width="9.140625" style="6"/>
  </cols>
  <sheetData>
    <row r="1" spans="1:18" ht="15" customHeight="1" x14ac:dyDescent="0.2">
      <c r="A1" s="9" t="s">
        <v>174</v>
      </c>
      <c r="B1" s="1"/>
      <c r="C1" s="1"/>
      <c r="D1" s="1"/>
      <c r="E1" s="1"/>
      <c r="F1" s="1"/>
      <c r="G1" s="1"/>
      <c r="H1" s="1"/>
      <c r="I1" s="1"/>
    </row>
    <row r="2" spans="1:18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8" ht="15" customHeight="1" x14ac:dyDescent="0.2">
      <c r="A3" s="160"/>
      <c r="B3" s="315" t="s">
        <v>0</v>
      </c>
      <c r="C3" s="317"/>
      <c r="D3" s="315" t="s">
        <v>100</v>
      </c>
      <c r="E3" s="316"/>
      <c r="F3" s="316"/>
      <c r="G3" s="315" t="s">
        <v>101</v>
      </c>
      <c r="H3" s="316"/>
      <c r="I3" s="317"/>
      <c r="J3" s="316" t="s">
        <v>102</v>
      </c>
      <c r="K3" s="316"/>
      <c r="L3" s="316"/>
      <c r="M3" s="315" t="s">
        <v>103</v>
      </c>
      <c r="N3" s="316"/>
      <c r="O3" s="317"/>
      <c r="P3" s="316" t="s">
        <v>104</v>
      </c>
      <c r="Q3" s="316"/>
      <c r="R3" s="316"/>
    </row>
    <row r="4" spans="1:18" ht="15" customHeight="1" x14ac:dyDescent="0.2">
      <c r="A4" s="242" t="s">
        <v>67</v>
      </c>
      <c r="B4" s="296"/>
      <c r="C4" s="146" t="str">
        <f>[3]Obdobja!B11</f>
        <v>VIII 25</v>
      </c>
      <c r="D4" s="296"/>
      <c r="E4" s="297"/>
      <c r="F4" s="146" t="str">
        <f>[3]Obdobja!B11</f>
        <v>VIII 25</v>
      </c>
      <c r="G4" s="296"/>
      <c r="H4" s="297"/>
      <c r="I4" s="142" t="str">
        <f>[3]Obdobja!B11</f>
        <v>VIII 25</v>
      </c>
      <c r="J4" s="296"/>
      <c r="K4" s="297"/>
      <c r="L4" s="146" t="str">
        <f>[3]Obdobja!B11</f>
        <v>VIII 25</v>
      </c>
      <c r="M4" s="296"/>
      <c r="N4" s="297"/>
      <c r="O4" s="146" t="str">
        <f>[3]Obdobja!B11</f>
        <v>VIII 25</v>
      </c>
      <c r="P4" s="296"/>
      <c r="Q4" s="297"/>
      <c r="R4" s="142" t="str">
        <f>[3]Obdobja!B11</f>
        <v>VIII 25</v>
      </c>
    </row>
    <row r="5" spans="1:18" ht="15.75" customHeight="1" x14ac:dyDescent="0.2">
      <c r="A5" s="243" t="s">
        <v>61</v>
      </c>
      <c r="B5" s="166" t="str">
        <f>[3]Obdobja!B11</f>
        <v>VIII 25</v>
      </c>
      <c r="C5" s="168" t="str">
        <f>[3]Obdobja!C11</f>
        <v>VIII 24</v>
      </c>
      <c r="D5" s="166" t="str">
        <f>[3]Obdobja!B11</f>
        <v>VIII 25</v>
      </c>
      <c r="E5" s="167" t="s">
        <v>73</v>
      </c>
      <c r="F5" s="168" t="str">
        <f>[3]Obdobja!C11</f>
        <v>VIII 24</v>
      </c>
      <c r="G5" s="166" t="str">
        <f>[3]Obdobja!B11</f>
        <v>VIII 25</v>
      </c>
      <c r="H5" s="167" t="s">
        <v>73</v>
      </c>
      <c r="I5" s="167" t="str">
        <f>[3]Obdobja!C11</f>
        <v>VIII 24</v>
      </c>
      <c r="J5" s="166" t="str">
        <f>[3]Obdobja!B11</f>
        <v>VIII 25</v>
      </c>
      <c r="K5" s="167" t="s">
        <v>73</v>
      </c>
      <c r="L5" s="168" t="str">
        <f>[3]Obdobja!C11</f>
        <v>VIII 24</v>
      </c>
      <c r="M5" s="166" t="str">
        <f>[3]Obdobja!B11</f>
        <v>VIII 25</v>
      </c>
      <c r="N5" s="167" t="s">
        <v>73</v>
      </c>
      <c r="O5" s="168" t="str">
        <f>[3]Obdobja!C11</f>
        <v>VIII 24</v>
      </c>
      <c r="P5" s="166" t="str">
        <f>[3]Obdobja!B11</f>
        <v>VIII 25</v>
      </c>
      <c r="Q5" s="167" t="s">
        <v>73</v>
      </c>
      <c r="R5" s="167" t="str">
        <f>[3]Obdobja!C11</f>
        <v>VIII 24</v>
      </c>
    </row>
    <row r="6" spans="1:18" ht="15" customHeight="1" x14ac:dyDescent="0.2">
      <c r="A6" s="21" t="s">
        <v>22</v>
      </c>
      <c r="B6" s="22">
        <f>+'[3]12ud'!B6</f>
        <v>44307</v>
      </c>
      <c r="C6" s="104">
        <f>+'[3]12ud'!C6</f>
        <v>99.637941890797876</v>
      </c>
      <c r="D6" s="22">
        <f>+'[3]12ud'!D6</f>
        <v>11169</v>
      </c>
      <c r="E6" s="76">
        <f>+'[3]12ud'!E6</f>
        <v>25.208206378224663</v>
      </c>
      <c r="F6" s="104">
        <f>+'[3]12ud'!F6</f>
        <v>106.40182909402687</v>
      </c>
      <c r="G6" s="22">
        <f>+'[3]12ud'!G6</f>
        <v>6500</v>
      </c>
      <c r="H6" s="76">
        <f>+'[3]12ud'!H6</f>
        <v>14.67036811339066</v>
      </c>
      <c r="I6" s="76">
        <f>+'[3]12ud'!I6</f>
        <v>106.45266950540453</v>
      </c>
      <c r="J6" s="22">
        <f>+'[3]12ud'!J6</f>
        <v>9440</v>
      </c>
      <c r="K6" s="76">
        <f>+'[3]12ud'!K6</f>
        <v>21.305888460062743</v>
      </c>
      <c r="L6" s="104">
        <f>+'[3]12ud'!L6</f>
        <v>103.5201228204847</v>
      </c>
      <c r="M6" s="22">
        <f>+'[3]12ud'!M6</f>
        <v>7162</v>
      </c>
      <c r="N6" s="76">
        <f>+'[3]12ud'!N6</f>
        <v>16.164488681246755</v>
      </c>
      <c r="O6" s="104">
        <f>+'[3]12ud'!O6</f>
        <v>101.2869466836374</v>
      </c>
      <c r="P6" s="22">
        <f>+'[3]12ud'!P6</f>
        <v>10036</v>
      </c>
      <c r="Q6" s="76">
        <f>+'[3]12ud'!Q6</f>
        <v>22.65104836707518</v>
      </c>
      <c r="R6" s="76">
        <f>+'[3]12ud'!R6</f>
        <v>85.961456102783728</v>
      </c>
    </row>
    <row r="7" spans="1:18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8" ht="15" customHeight="1" x14ac:dyDescent="0.2">
      <c r="A8" s="18" t="s">
        <v>23</v>
      </c>
      <c r="B8" s="12">
        <f>+'[3]12ud'!B8</f>
        <v>5030</v>
      </c>
      <c r="C8" s="106">
        <f>+'[3]12ud'!C8</f>
        <v>98.357450136879152</v>
      </c>
      <c r="D8" s="12">
        <f>+'[3]12ud'!D8</f>
        <v>1186</v>
      </c>
      <c r="E8" s="82">
        <f>+'[3]12ud'!E8</f>
        <v>23.578528827037772</v>
      </c>
      <c r="F8" s="106">
        <f>+'[3]12ud'!F8</f>
        <v>100</v>
      </c>
      <c r="G8" s="12">
        <f>+'[3]12ud'!G8</f>
        <v>747</v>
      </c>
      <c r="H8" s="82">
        <f>+'[3]12ud'!H8</f>
        <v>14.85089463220676</v>
      </c>
      <c r="I8" s="82">
        <f>+'[3]12ud'!I8</f>
        <v>111.82634730538923</v>
      </c>
      <c r="J8" s="12">
        <f>+'[3]12ud'!J8</f>
        <v>1086</v>
      </c>
      <c r="K8" s="82">
        <f>+'[3]12ud'!K8</f>
        <v>21.590457256461232</v>
      </c>
      <c r="L8" s="106">
        <f>+'[3]12ud'!L8</f>
        <v>110.36585365853659</v>
      </c>
      <c r="M8" s="12">
        <f>+'[3]12ud'!M8</f>
        <v>763</v>
      </c>
      <c r="N8" s="82">
        <f>+'[3]12ud'!N8</f>
        <v>15.168986083499005</v>
      </c>
      <c r="O8" s="106">
        <f>+'[3]12ud'!O8</f>
        <v>100.13123359580052</v>
      </c>
      <c r="P8" s="12">
        <f>+'[3]12ud'!P8</f>
        <v>1248</v>
      </c>
      <c r="Q8" s="82">
        <f>+'[3]12ud'!Q8</f>
        <v>24.811133200795229</v>
      </c>
      <c r="R8" s="82">
        <f>+'[3]12ud'!R8</f>
        <v>82.430647291941867</v>
      </c>
    </row>
    <row r="9" spans="1:18" ht="15" customHeight="1" x14ac:dyDescent="0.2">
      <c r="A9" s="18" t="s">
        <v>24</v>
      </c>
      <c r="B9" s="12">
        <f>+'[3]12ud'!B16</f>
        <v>3086</v>
      </c>
      <c r="C9" s="106">
        <f>+'[3]12ud'!C16</f>
        <v>104.53929539295392</v>
      </c>
      <c r="D9" s="12">
        <f>+'[3]12ud'!D16</f>
        <v>914</v>
      </c>
      <c r="E9" s="82">
        <f>+'[3]12ud'!E16</f>
        <v>29.617627997407649</v>
      </c>
      <c r="F9" s="106">
        <f>+'[3]12ud'!F16</f>
        <v>125.03419972640219</v>
      </c>
      <c r="G9" s="12">
        <f>+'[3]12ud'!G16</f>
        <v>461</v>
      </c>
      <c r="H9" s="82">
        <f>+'[3]12ud'!H16</f>
        <v>14.938431626701231</v>
      </c>
      <c r="I9" s="82">
        <f>+'[3]12ud'!I16</f>
        <v>115.25000000000001</v>
      </c>
      <c r="J9" s="12">
        <f>+'[3]12ud'!J16</f>
        <v>660</v>
      </c>
      <c r="K9" s="82">
        <f>+'[3]12ud'!K16</f>
        <v>21.38690861957226</v>
      </c>
      <c r="L9" s="106">
        <f>+'[3]12ud'!L16</f>
        <v>97.633136094674555</v>
      </c>
      <c r="M9" s="12">
        <f>+'[3]12ud'!M16</f>
        <v>454</v>
      </c>
      <c r="N9" s="82">
        <f>+'[3]12ud'!N16</f>
        <v>14.711600777705769</v>
      </c>
      <c r="O9" s="106">
        <f>+'[3]12ud'!O16</f>
        <v>93.415637860082299</v>
      </c>
      <c r="P9" s="12">
        <f>+'[3]12ud'!P16</f>
        <v>597</v>
      </c>
      <c r="Q9" s="82">
        <f>+'[3]12ud'!Q16</f>
        <v>19.345430978613091</v>
      </c>
      <c r="R9" s="82">
        <f>+'[3]12ud'!R16</f>
        <v>90.591805766312589</v>
      </c>
    </row>
    <row r="10" spans="1:18" ht="15" customHeight="1" x14ac:dyDescent="0.2">
      <c r="A10" s="18" t="s">
        <v>25</v>
      </c>
      <c r="B10" s="12">
        <f>+'[3]12ud'!B24</f>
        <v>2873</v>
      </c>
      <c r="C10" s="106">
        <f>+'[3]12ud'!C24</f>
        <v>101.37614678899082</v>
      </c>
      <c r="D10" s="12">
        <f>+'[3]12ud'!D24</f>
        <v>943</v>
      </c>
      <c r="E10" s="82">
        <f>+'[3]12ud'!E24</f>
        <v>32.822833275321962</v>
      </c>
      <c r="F10" s="106">
        <f>+'[3]12ud'!F24</f>
        <v>104.89432703003337</v>
      </c>
      <c r="G10" s="12">
        <f>+'[3]12ud'!G24</f>
        <v>495</v>
      </c>
      <c r="H10" s="82">
        <f>+'[3]12ud'!H24</f>
        <v>17.229376957883748</v>
      </c>
      <c r="I10" s="82">
        <f>+'[3]12ud'!I24</f>
        <v>92.007434944237914</v>
      </c>
      <c r="J10" s="12">
        <f>+'[3]12ud'!J24</f>
        <v>712</v>
      </c>
      <c r="K10" s="82">
        <f>+'[3]12ud'!K24</f>
        <v>24.78245736164288</v>
      </c>
      <c r="L10" s="106">
        <f>+'[3]12ud'!L24</f>
        <v>104.09356725146199</v>
      </c>
      <c r="M10" s="12">
        <f>+'[3]12ud'!M24</f>
        <v>461</v>
      </c>
      <c r="N10" s="82">
        <f>+'[3]12ud'!N24</f>
        <v>16.045945005221025</v>
      </c>
      <c r="O10" s="106">
        <f>+'[3]12ud'!O24</f>
        <v>106.46651270207852</v>
      </c>
      <c r="P10" s="12">
        <f>+'[3]12ud'!P24</f>
        <v>262</v>
      </c>
      <c r="Q10" s="82">
        <f>+'[3]12ud'!Q24</f>
        <v>9.1193873999303854</v>
      </c>
      <c r="R10" s="82">
        <f>+'[3]12ud'!R24</f>
        <v>93.571428571428569</v>
      </c>
    </row>
    <row r="11" spans="1:18" ht="15" customHeight="1" x14ac:dyDescent="0.2">
      <c r="A11" s="18" t="s">
        <v>26</v>
      </c>
      <c r="B11" s="12">
        <f>+'[3]12ud'!B31</f>
        <v>13134</v>
      </c>
      <c r="C11" s="106">
        <f>+'[3]12ud'!C31</f>
        <v>101.93247962747381</v>
      </c>
      <c r="D11" s="12">
        <f>+'[3]12ud'!D31</f>
        <v>2961</v>
      </c>
      <c r="E11" s="82">
        <f>+'[3]12ud'!E31</f>
        <v>22.544540886249429</v>
      </c>
      <c r="F11" s="106">
        <f>+'[3]12ud'!F31</f>
        <v>108.74035989717224</v>
      </c>
      <c r="G11" s="12">
        <f>+'[3]12ud'!G31</f>
        <v>1899</v>
      </c>
      <c r="H11" s="82">
        <f>+'[3]12ud'!H31</f>
        <v>14.45865692096848</v>
      </c>
      <c r="I11" s="82">
        <f>+'[3]12ud'!I31</f>
        <v>108.45231296402056</v>
      </c>
      <c r="J11" s="12">
        <f>+'[3]12ud'!J31</f>
        <v>2707</v>
      </c>
      <c r="K11" s="82">
        <f>+'[3]12ud'!K31</f>
        <v>20.610628902086191</v>
      </c>
      <c r="L11" s="106">
        <f>+'[3]12ud'!L31</f>
        <v>102.11241041116558</v>
      </c>
      <c r="M11" s="12">
        <f>+'[3]12ud'!M31</f>
        <v>2320</v>
      </c>
      <c r="N11" s="82">
        <f>+'[3]12ud'!N31</f>
        <v>17.664077965585502</v>
      </c>
      <c r="O11" s="106">
        <f>+'[3]12ud'!O31</f>
        <v>110.00474158368895</v>
      </c>
      <c r="P11" s="12">
        <f>+'[3]12ud'!P31</f>
        <v>3247</v>
      </c>
      <c r="Q11" s="82">
        <f>+'[3]12ud'!Q31</f>
        <v>24.722095325110399</v>
      </c>
      <c r="R11" s="82">
        <f>+'[3]12ud'!R31</f>
        <v>88.934538482607508</v>
      </c>
    </row>
    <row r="12" spans="1:18" ht="15" customHeight="1" x14ac:dyDescent="0.2">
      <c r="A12" s="18" t="s">
        <v>27</v>
      </c>
      <c r="B12" s="12">
        <f>+'[3]12ud'!B42</f>
        <v>6366</v>
      </c>
      <c r="C12" s="106">
        <f>+'[3]12ud'!C42</f>
        <v>106.41925777331996</v>
      </c>
      <c r="D12" s="12">
        <f>+'[3]12ud'!D42</f>
        <v>1669</v>
      </c>
      <c r="E12" s="82">
        <f>+'[3]12ud'!E42</f>
        <v>26.21740496387056</v>
      </c>
      <c r="F12" s="106">
        <f>+'[3]12ud'!F42</f>
        <v>108.37662337662337</v>
      </c>
      <c r="G12" s="12">
        <f>+'[3]12ud'!G42</f>
        <v>1048</v>
      </c>
      <c r="H12" s="82">
        <f>+'[3]12ud'!H42</f>
        <v>16.462456801759345</v>
      </c>
      <c r="I12" s="82">
        <f>+'[3]12ud'!I42</f>
        <v>121.2962962962963</v>
      </c>
      <c r="J12" s="12">
        <f>+'[3]12ud'!J42</f>
        <v>1389</v>
      </c>
      <c r="K12" s="82">
        <f>+'[3]12ud'!K42</f>
        <v>21.81903864278982</v>
      </c>
      <c r="L12" s="106">
        <f>+'[3]12ud'!L42</f>
        <v>113.20293398533008</v>
      </c>
      <c r="M12" s="12">
        <f>+'[3]12ud'!M42</f>
        <v>974</v>
      </c>
      <c r="N12" s="82">
        <f>+'[3]12ud'!N42</f>
        <v>15.300031416902293</v>
      </c>
      <c r="O12" s="106">
        <f>+'[3]12ud'!O42</f>
        <v>102.85110876451952</v>
      </c>
      <c r="P12" s="12">
        <f>+'[3]12ud'!P42</f>
        <v>1286</v>
      </c>
      <c r="Q12" s="82">
        <f>+'[3]12ud'!Q42</f>
        <v>20.201068174677978</v>
      </c>
      <c r="R12" s="82">
        <f>+'[3]12ud'!R42</f>
        <v>91.595441595441599</v>
      </c>
    </row>
    <row r="13" spans="1:18" ht="15" customHeight="1" x14ac:dyDescent="0.2">
      <c r="A13" s="18" t="s">
        <v>28</v>
      </c>
      <c r="B13" s="12">
        <f>+'[3]12ud'!B49</f>
        <v>2565</v>
      </c>
      <c r="C13" s="106">
        <f>+'[3]12ud'!C49</f>
        <v>89.310584958217262</v>
      </c>
      <c r="D13" s="12">
        <f>+'[3]12ud'!D49</f>
        <v>709</v>
      </c>
      <c r="E13" s="82">
        <f>+'[3]12ud'!E49</f>
        <v>27.641325536062379</v>
      </c>
      <c r="F13" s="106">
        <f>+'[3]12ud'!F49</f>
        <v>96.857923497267763</v>
      </c>
      <c r="G13" s="12">
        <f>+'[3]12ud'!G49</f>
        <v>384</v>
      </c>
      <c r="H13" s="82">
        <f>+'[3]12ud'!H49</f>
        <v>14.97076023391813</v>
      </c>
      <c r="I13" s="82">
        <f>+'[3]12ud'!I49</f>
        <v>104.91803278688525</v>
      </c>
      <c r="J13" s="12">
        <f>+'[3]12ud'!J49</f>
        <v>559</v>
      </c>
      <c r="K13" s="82">
        <f>+'[3]12ud'!K49</f>
        <v>21.79337231968811</v>
      </c>
      <c r="L13" s="106">
        <f>+'[3]12ud'!L49</f>
        <v>83.308494783904621</v>
      </c>
      <c r="M13" s="12">
        <f>+'[3]12ud'!M49</f>
        <v>412</v>
      </c>
      <c r="N13" s="82">
        <f>+'[3]12ud'!N49</f>
        <v>16.062378167641324</v>
      </c>
      <c r="O13" s="106">
        <f>+'[3]12ud'!O49</f>
        <v>94.279176201372991</v>
      </c>
      <c r="P13" s="12">
        <f>+'[3]12ud'!P49</f>
        <v>501</v>
      </c>
      <c r="Q13" s="82">
        <f>+'[3]12ud'!Q49</f>
        <v>19.532163742690059</v>
      </c>
      <c r="R13" s="82">
        <f>+'[3]12ud'!R49</f>
        <v>75.225225225225216</v>
      </c>
    </row>
    <row r="14" spans="1:18" ht="15" customHeight="1" x14ac:dyDescent="0.2">
      <c r="A14" s="18" t="s">
        <v>29</v>
      </c>
      <c r="B14" s="12">
        <f>+'[3]12ud'!B55</f>
        <v>1445</v>
      </c>
      <c r="C14" s="106">
        <f>+'[3]12ud'!C55</f>
        <v>92.866323907455012</v>
      </c>
      <c r="D14" s="12">
        <f>+'[3]12ud'!D55</f>
        <v>447</v>
      </c>
      <c r="E14" s="82">
        <f>+'[3]12ud'!E55</f>
        <v>30.934256055363324</v>
      </c>
      <c r="F14" s="106">
        <f>+'[3]12ud'!F55</f>
        <v>100.90293453724605</v>
      </c>
      <c r="G14" s="12">
        <f>+'[3]12ud'!G55</f>
        <v>236</v>
      </c>
      <c r="H14" s="82">
        <f>+'[3]12ud'!H55</f>
        <v>16.332179930795849</v>
      </c>
      <c r="I14" s="82">
        <f>+'[3]12ud'!I55</f>
        <v>91.472868217054256</v>
      </c>
      <c r="J14" s="12">
        <f>+'[3]12ud'!J55</f>
        <v>337</v>
      </c>
      <c r="K14" s="82">
        <f>+'[3]12ud'!K55</f>
        <v>23.321799307958475</v>
      </c>
      <c r="L14" s="106">
        <f>+'[3]12ud'!L55</f>
        <v>109.06148867313917</v>
      </c>
      <c r="M14" s="12">
        <f>+'[3]12ud'!M55</f>
        <v>223</v>
      </c>
      <c r="N14" s="82">
        <f>+'[3]12ud'!N55</f>
        <v>15.432525951557095</v>
      </c>
      <c r="O14" s="106">
        <f>+'[3]12ud'!O55</f>
        <v>94.893617021276597</v>
      </c>
      <c r="P14" s="12">
        <f>+'[3]12ud'!P55</f>
        <v>202</v>
      </c>
      <c r="Q14" s="82">
        <f>+'[3]12ud'!Q55</f>
        <v>13.979238754325261</v>
      </c>
      <c r="R14" s="82">
        <f>+'[3]12ud'!R55</f>
        <v>64.951768488745969</v>
      </c>
    </row>
    <row r="15" spans="1:18" ht="15" customHeight="1" x14ac:dyDescent="0.2">
      <c r="A15" s="18" t="s">
        <v>30</v>
      </c>
      <c r="B15" s="12">
        <f>+'[3]12ud'!B61</f>
        <v>2428</v>
      </c>
      <c r="C15" s="106">
        <f>+'[3]12ud'!C61</f>
        <v>94.585118815738213</v>
      </c>
      <c r="D15" s="12">
        <f>+'[3]12ud'!D61</f>
        <v>431</v>
      </c>
      <c r="E15" s="82">
        <f>+'[3]12ud'!E61</f>
        <v>17.751235584843492</v>
      </c>
      <c r="F15" s="106">
        <f>+'[3]12ud'!F61</f>
        <v>85.515873015873012</v>
      </c>
      <c r="G15" s="12">
        <f>+'[3]12ud'!G61</f>
        <v>264</v>
      </c>
      <c r="H15" s="82">
        <f>+'[3]12ud'!H61</f>
        <v>10.873146622734762</v>
      </c>
      <c r="I15" s="82">
        <f>+'[3]12ud'!I61</f>
        <v>104.76190476190477</v>
      </c>
      <c r="J15" s="12">
        <f>+'[3]12ud'!J61</f>
        <v>451</v>
      </c>
      <c r="K15" s="82">
        <f>+'[3]12ud'!K61</f>
        <v>18.574958813838549</v>
      </c>
      <c r="L15" s="106">
        <f>+'[3]12ud'!L61</f>
        <v>111.91066997518611</v>
      </c>
      <c r="M15" s="12">
        <f>+'[3]12ud'!M61</f>
        <v>380</v>
      </c>
      <c r="N15" s="82">
        <f>+'[3]12ud'!N61</f>
        <v>15.650741350906095</v>
      </c>
      <c r="O15" s="106">
        <f>+'[3]12ud'!O61</f>
        <v>92.009685230024218</v>
      </c>
      <c r="P15" s="12">
        <f>+'[3]12ud'!P61</f>
        <v>902</v>
      </c>
      <c r="Q15" s="82">
        <f>+'[3]12ud'!Q61</f>
        <v>37.149917627677098</v>
      </c>
      <c r="R15" s="82">
        <f>+'[3]12ud'!R61</f>
        <v>90.653266331658287</v>
      </c>
    </row>
    <row r="16" spans="1:18" ht="15" customHeight="1" x14ac:dyDescent="0.2">
      <c r="A16" s="18" t="s">
        <v>31</v>
      </c>
      <c r="B16" s="12">
        <f>+'[3]12ud'!B67</f>
        <v>1693</v>
      </c>
      <c r="C16" s="106">
        <f>+'[3]12ud'!C67</f>
        <v>98.201856148491885</v>
      </c>
      <c r="D16" s="12">
        <f>+'[3]12ud'!D67</f>
        <v>485</v>
      </c>
      <c r="E16" s="82">
        <f>+'[3]12ud'!E67</f>
        <v>28.647371529828707</v>
      </c>
      <c r="F16" s="106">
        <f>+'[3]12ud'!F67</f>
        <v>104.75161987041037</v>
      </c>
      <c r="G16" s="12">
        <f>+'[3]12ud'!G67</f>
        <v>278</v>
      </c>
      <c r="H16" s="82">
        <f>+'[3]12ud'!H67</f>
        <v>16.420555227406968</v>
      </c>
      <c r="I16" s="82">
        <f>+'[3]12ud'!I67</f>
        <v>103.73134328358209</v>
      </c>
      <c r="J16" s="12">
        <f>+'[3]12ud'!J67</f>
        <v>396</v>
      </c>
      <c r="K16" s="82">
        <f>+'[3]12ud'!K67</f>
        <v>23.390431187241585</v>
      </c>
      <c r="L16" s="106">
        <f>+'[3]12ud'!L67</f>
        <v>100</v>
      </c>
      <c r="M16" s="12">
        <f>+'[3]12ud'!M67</f>
        <v>258</v>
      </c>
      <c r="N16" s="82">
        <f>+'[3]12ud'!N67</f>
        <v>15.239220318960426</v>
      </c>
      <c r="O16" s="106">
        <f>+'[3]12ud'!O67</f>
        <v>92.473118279569889</v>
      </c>
      <c r="P16" s="12">
        <f>+'[3]12ud'!P67</f>
        <v>276</v>
      </c>
      <c r="Q16" s="82">
        <f>+'[3]12ud'!Q67</f>
        <v>16.302421736562316</v>
      </c>
      <c r="R16" s="82">
        <f>+'[3]12ud'!R67</f>
        <v>86.79245283018868</v>
      </c>
    </row>
    <row r="17" spans="1:18" ht="15" customHeight="1" x14ac:dyDescent="0.2">
      <c r="A17" s="18" t="s">
        <v>32</v>
      </c>
      <c r="B17" s="12">
        <f>+'[3]12ud'!B71</f>
        <v>1775</v>
      </c>
      <c r="C17" s="106">
        <f>+'[3]12ud'!C71</f>
        <v>88.352414136386258</v>
      </c>
      <c r="D17" s="12">
        <f>+'[3]12ud'!D71</f>
        <v>347</v>
      </c>
      <c r="E17" s="82">
        <f>+'[3]12ud'!E71</f>
        <v>19.549295774647888</v>
      </c>
      <c r="F17" s="106">
        <f>+'[3]12ud'!F71</f>
        <v>104.51807228915662</v>
      </c>
      <c r="G17" s="12">
        <f>+'[3]12ud'!G71</f>
        <v>168</v>
      </c>
      <c r="H17" s="82">
        <f>+'[3]12ud'!H71</f>
        <v>9.464788732394366</v>
      </c>
      <c r="I17" s="82">
        <f>+'[3]12ud'!I71</f>
        <v>87.5</v>
      </c>
      <c r="J17" s="12">
        <f>+'[3]12ud'!J71</f>
        <v>312</v>
      </c>
      <c r="K17" s="82">
        <f>+'[3]12ud'!K71</f>
        <v>17.577464788732396</v>
      </c>
      <c r="L17" s="106">
        <f>+'[3]12ud'!L71</f>
        <v>115.12915129151291</v>
      </c>
      <c r="M17" s="12">
        <f>+'[3]12ud'!M71</f>
        <v>253</v>
      </c>
      <c r="N17" s="82">
        <f>+'[3]12ud'!N71</f>
        <v>14.253521126760562</v>
      </c>
      <c r="O17" s="106">
        <f>+'[3]12ud'!O71</f>
        <v>82.142857142857139</v>
      </c>
      <c r="P17" s="12">
        <f>+'[3]12ud'!P71</f>
        <v>695</v>
      </c>
      <c r="Q17" s="82">
        <f>+'[3]12ud'!Q71</f>
        <v>39.154929577464785</v>
      </c>
      <c r="R17" s="82">
        <f>+'[3]12ud'!R71</f>
        <v>76.710816777041941</v>
      </c>
    </row>
    <row r="18" spans="1:18" ht="15" customHeight="1" x14ac:dyDescent="0.2">
      <c r="A18" s="18" t="s">
        <v>33</v>
      </c>
      <c r="B18" s="12">
        <f>+'[3]12ud'!B76</f>
        <v>1288</v>
      </c>
      <c r="C18" s="106">
        <f>+'[3]12ud'!C76</f>
        <v>96.19118745332338</v>
      </c>
      <c r="D18" s="12">
        <f>+'[3]12ud'!D76</f>
        <v>314</v>
      </c>
      <c r="E18" s="82">
        <f>+'[3]12ud'!E76</f>
        <v>24.378881987577639</v>
      </c>
      <c r="F18" s="106">
        <f>+'[3]12ud'!F76</f>
        <v>110.95406360424028</v>
      </c>
      <c r="G18" s="12">
        <f>+'[3]12ud'!G76</f>
        <v>179</v>
      </c>
      <c r="H18" s="82">
        <f>+'[3]12ud'!H76</f>
        <v>13.897515527950311</v>
      </c>
      <c r="I18" s="82">
        <f>+'[3]12ud'!I76</f>
        <v>101.70454545454545</v>
      </c>
      <c r="J18" s="12">
        <f>+'[3]12ud'!J76</f>
        <v>258</v>
      </c>
      <c r="K18" s="82">
        <f>+'[3]12ud'!K76</f>
        <v>20.031055900621116</v>
      </c>
      <c r="L18" s="106">
        <f>+'[3]12ud'!L76</f>
        <v>92.805755395683448</v>
      </c>
      <c r="M18" s="12">
        <f>+'[3]12ud'!M76</f>
        <v>208</v>
      </c>
      <c r="N18" s="82">
        <f>+'[3]12ud'!N76</f>
        <v>16.149068322981368</v>
      </c>
      <c r="O18" s="106">
        <f>+'[3]12ud'!O76</f>
        <v>89.65517241379311</v>
      </c>
      <c r="P18" s="12">
        <f>+'[3]12ud'!P76</f>
        <v>329</v>
      </c>
      <c r="Q18" s="82">
        <f>+'[3]12ud'!Q76</f>
        <v>25.543478260869566</v>
      </c>
      <c r="R18" s="82">
        <f>+'[3]12ud'!R76</f>
        <v>88.918918918918919</v>
      </c>
    </row>
    <row r="19" spans="1:18" ht="15" customHeight="1" x14ac:dyDescent="0.2">
      <c r="A19" s="25" t="s">
        <v>34</v>
      </c>
      <c r="B19" s="26">
        <f>+'[3]12ud'!B82</f>
        <v>2624</v>
      </c>
      <c r="C19" s="107">
        <f>+'[3]12ud'!C82</f>
        <v>99.620349278663639</v>
      </c>
      <c r="D19" s="26">
        <f>+'[3]12ud'!D82</f>
        <v>763</v>
      </c>
      <c r="E19" s="84">
        <f>+'[3]12ud'!E82</f>
        <v>29.077743902439025</v>
      </c>
      <c r="F19" s="107">
        <f>+'[3]12ud'!F82</f>
        <v>115.43116490166415</v>
      </c>
      <c r="G19" s="26">
        <f>+'[3]12ud'!G82</f>
        <v>341</v>
      </c>
      <c r="H19" s="84">
        <f>+'[3]12ud'!H82</f>
        <v>12.995426829268292</v>
      </c>
      <c r="I19" s="84">
        <f>+'[3]12ud'!I82</f>
        <v>91.420911528150143</v>
      </c>
      <c r="J19" s="26">
        <f>+'[3]12ud'!J82</f>
        <v>573</v>
      </c>
      <c r="K19" s="84">
        <f>+'[3]12ud'!K82</f>
        <v>21.836890243902442</v>
      </c>
      <c r="L19" s="107">
        <f>+'[3]12ud'!L82</f>
        <v>100.70298769771529</v>
      </c>
      <c r="M19" s="26">
        <f>+'[3]12ud'!M82</f>
        <v>456</v>
      </c>
      <c r="N19" s="84">
        <f>+'[3]12ud'!N82</f>
        <v>17.378048780487802</v>
      </c>
      <c r="O19" s="107">
        <f>+'[3]12ud'!O82</f>
        <v>106.04651162790697</v>
      </c>
      <c r="P19" s="26">
        <f>+'[3]12ud'!P82</f>
        <v>491</v>
      </c>
      <c r="Q19" s="84">
        <f>+'[3]12ud'!Q82</f>
        <v>18.711890243902442</v>
      </c>
      <c r="R19" s="84">
        <f>+'[3]12ud'!R82</f>
        <v>81.697171381031623</v>
      </c>
    </row>
    <row r="21" spans="1:18" ht="15" customHeight="1" x14ac:dyDescent="0.2">
      <c r="A21" s="69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1" location="Kazalo!A1" display="nazaj na kazalo" xr:uid="{00000000-0004-0000-1E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S26"/>
  <sheetViews>
    <sheetView showGridLines="0" tabSelected="1" workbookViewId="0"/>
  </sheetViews>
  <sheetFormatPr defaultColWidth="9.140625" defaultRowHeight="15" customHeight="1" x14ac:dyDescent="0.2"/>
  <cols>
    <col min="1" max="1" width="21" style="6" customWidth="1"/>
    <col min="2" max="3" width="7.5703125" style="6" customWidth="1"/>
    <col min="4" max="18" width="7" style="6" customWidth="1"/>
    <col min="19" max="16384" width="9.140625" style="6"/>
  </cols>
  <sheetData>
    <row r="1" spans="1:19" ht="15" customHeight="1" x14ac:dyDescent="0.2">
      <c r="A1" s="9" t="s">
        <v>152</v>
      </c>
      <c r="B1" s="1"/>
      <c r="C1" s="1"/>
      <c r="D1" s="1"/>
      <c r="E1" s="1"/>
      <c r="F1" s="1"/>
      <c r="G1" s="1"/>
      <c r="H1" s="1"/>
      <c r="I1" s="1"/>
    </row>
    <row r="2" spans="1:19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9" ht="15" customHeight="1" x14ac:dyDescent="0.2">
      <c r="A3" s="160"/>
      <c r="B3" s="315" t="s">
        <v>0</v>
      </c>
      <c r="C3" s="317"/>
      <c r="D3" s="315" t="s">
        <v>100</v>
      </c>
      <c r="E3" s="316"/>
      <c r="F3" s="316"/>
      <c r="G3" s="315" t="s">
        <v>101</v>
      </c>
      <c r="H3" s="316"/>
      <c r="I3" s="317"/>
      <c r="J3" s="316" t="s">
        <v>102</v>
      </c>
      <c r="K3" s="316"/>
      <c r="L3" s="316"/>
      <c r="M3" s="315" t="s">
        <v>103</v>
      </c>
      <c r="N3" s="316"/>
      <c r="O3" s="317"/>
      <c r="P3" s="316" t="s">
        <v>104</v>
      </c>
      <c r="Q3" s="316"/>
      <c r="R3" s="316"/>
    </row>
    <row r="4" spans="1:19" ht="15" customHeight="1" x14ac:dyDescent="0.2">
      <c r="A4" s="161" t="s">
        <v>89</v>
      </c>
      <c r="B4" s="249"/>
      <c r="C4" s="146" t="s">
        <v>611</v>
      </c>
      <c r="D4" s="249"/>
      <c r="E4" s="250"/>
      <c r="F4" s="146" t="s">
        <v>611</v>
      </c>
      <c r="G4" s="249"/>
      <c r="H4" s="250"/>
      <c r="I4" s="142" t="s">
        <v>611</v>
      </c>
      <c r="J4" s="249"/>
      <c r="K4" s="250"/>
      <c r="L4" s="146" t="s">
        <v>611</v>
      </c>
      <c r="M4" s="249"/>
      <c r="N4" s="250"/>
      <c r="O4" s="146" t="s">
        <v>611</v>
      </c>
      <c r="P4" s="249"/>
      <c r="Q4" s="250"/>
      <c r="R4" s="142" t="s">
        <v>611</v>
      </c>
    </row>
    <row r="5" spans="1:19" ht="15" customHeight="1" x14ac:dyDescent="0.2">
      <c r="A5" s="162" t="s">
        <v>60</v>
      </c>
      <c r="B5" s="166" t="s">
        <v>611</v>
      </c>
      <c r="C5" s="168" t="s">
        <v>612</v>
      </c>
      <c r="D5" s="166" t="s">
        <v>611</v>
      </c>
      <c r="E5" s="167" t="s">
        <v>73</v>
      </c>
      <c r="F5" s="168" t="s">
        <v>612</v>
      </c>
      <c r="G5" s="166" t="s">
        <v>611</v>
      </c>
      <c r="H5" s="167" t="s">
        <v>73</v>
      </c>
      <c r="I5" s="167" t="s">
        <v>612</v>
      </c>
      <c r="J5" s="166" t="s">
        <v>611</v>
      </c>
      <c r="K5" s="167" t="s">
        <v>73</v>
      </c>
      <c r="L5" s="168" t="s">
        <v>612</v>
      </c>
      <c r="M5" s="166" t="s">
        <v>611</v>
      </c>
      <c r="N5" s="167" t="s">
        <v>73</v>
      </c>
      <c r="O5" s="168" t="s">
        <v>612</v>
      </c>
      <c r="P5" s="166" t="s">
        <v>611</v>
      </c>
      <c r="Q5" s="167" t="s">
        <v>73</v>
      </c>
      <c r="R5" s="167" t="s">
        <v>612</v>
      </c>
    </row>
    <row r="6" spans="1:19" ht="15" customHeight="1" x14ac:dyDescent="0.2">
      <c r="A6" s="21" t="s">
        <v>22</v>
      </c>
      <c r="B6" s="22">
        <v>44307</v>
      </c>
      <c r="C6" s="104">
        <v>99.637941890797876</v>
      </c>
      <c r="D6" s="22">
        <v>11169</v>
      </c>
      <c r="E6" s="76">
        <v>25.208206378224663</v>
      </c>
      <c r="F6" s="104">
        <v>106.40182909402687</v>
      </c>
      <c r="G6" s="22">
        <v>6500</v>
      </c>
      <c r="H6" s="76">
        <v>14.67036811339066</v>
      </c>
      <c r="I6" s="76">
        <v>106.45266950540453</v>
      </c>
      <c r="J6" s="22">
        <v>9440</v>
      </c>
      <c r="K6" s="76">
        <v>21.305888460062743</v>
      </c>
      <c r="L6" s="104">
        <v>103.5201228204847</v>
      </c>
      <c r="M6" s="22">
        <v>7162</v>
      </c>
      <c r="N6" s="76">
        <v>16.164488681246755</v>
      </c>
      <c r="O6" s="104">
        <v>101.2869466836374</v>
      </c>
      <c r="P6" s="22">
        <v>10036</v>
      </c>
      <c r="Q6" s="76">
        <v>22.65104836707518</v>
      </c>
      <c r="R6" s="76">
        <v>85.961456102783728</v>
      </c>
      <c r="S6" s="7"/>
    </row>
    <row r="7" spans="1:19" ht="12.75" customHeight="1" x14ac:dyDescent="0.2">
      <c r="A7" s="11"/>
      <c r="B7" s="15"/>
      <c r="C7" s="105"/>
      <c r="D7" s="15"/>
      <c r="E7" s="79"/>
      <c r="F7" s="105"/>
      <c r="G7" s="15"/>
      <c r="H7" s="79"/>
      <c r="I7" s="79"/>
      <c r="J7" s="15"/>
      <c r="K7" s="79"/>
      <c r="L7" s="105"/>
      <c r="M7" s="15"/>
      <c r="N7" s="79"/>
      <c r="O7" s="105"/>
      <c r="P7" s="15"/>
      <c r="Q7" s="79"/>
      <c r="R7" s="79"/>
    </row>
    <row r="8" spans="1:19" ht="15" customHeight="1" x14ac:dyDescent="0.2">
      <c r="A8" s="71" t="s">
        <v>35</v>
      </c>
      <c r="B8" s="72">
        <v>25377</v>
      </c>
      <c r="C8" s="120">
        <v>97.716596072391212</v>
      </c>
      <c r="D8" s="72">
        <v>6106</v>
      </c>
      <c r="E8" s="80">
        <v>24.06115774126177</v>
      </c>
      <c r="F8" s="120">
        <v>101.66500166500168</v>
      </c>
      <c r="G8" s="72">
        <v>3625</v>
      </c>
      <c r="H8" s="80">
        <v>14.284588406825078</v>
      </c>
      <c r="I8" s="80">
        <v>106.83760683760684</v>
      </c>
      <c r="J8" s="72">
        <v>5362</v>
      </c>
      <c r="K8" s="80">
        <v>21.129369113764433</v>
      </c>
      <c r="L8" s="120">
        <v>103.25438089736183</v>
      </c>
      <c r="M8" s="72">
        <v>4044</v>
      </c>
      <c r="N8" s="80">
        <v>15.935689797848445</v>
      </c>
      <c r="O8" s="120">
        <v>98.923679060665364</v>
      </c>
      <c r="P8" s="72">
        <v>6240</v>
      </c>
      <c r="Q8" s="80">
        <v>24.589194940300271</v>
      </c>
      <c r="R8" s="80">
        <v>85.596707818930042</v>
      </c>
    </row>
    <row r="9" spans="1:19" ht="15" customHeight="1" x14ac:dyDescent="0.2">
      <c r="A9" s="44" t="s">
        <v>41</v>
      </c>
      <c r="B9" s="12">
        <v>3503</v>
      </c>
      <c r="C9" s="106">
        <v>96.794694667035102</v>
      </c>
      <c r="D9" s="12">
        <v>605</v>
      </c>
      <c r="E9" s="82">
        <v>17.270910648015985</v>
      </c>
      <c r="F9" s="106">
        <v>87.681159420289859</v>
      </c>
      <c r="G9" s="12">
        <v>374</v>
      </c>
      <c r="H9" s="82">
        <v>10.676562946046246</v>
      </c>
      <c r="I9" s="82">
        <v>95.897435897435898</v>
      </c>
      <c r="J9" s="12">
        <v>661</v>
      </c>
      <c r="K9" s="82">
        <v>18.869540393948046</v>
      </c>
      <c r="L9" s="106">
        <v>108.7171052631579</v>
      </c>
      <c r="M9" s="12">
        <v>600</v>
      </c>
      <c r="N9" s="82">
        <v>17.128175849272054</v>
      </c>
      <c r="O9" s="106">
        <v>105.26315789473684</v>
      </c>
      <c r="P9" s="12">
        <v>1263</v>
      </c>
      <c r="Q9" s="82">
        <v>36.054810162717672</v>
      </c>
      <c r="R9" s="82">
        <v>92.799412196914034</v>
      </c>
    </row>
    <row r="10" spans="1:19" ht="15" customHeight="1" x14ac:dyDescent="0.2">
      <c r="A10" s="44" t="s">
        <v>38</v>
      </c>
      <c r="B10" s="12">
        <v>1431</v>
      </c>
      <c r="C10" s="106">
        <v>99.237170596393895</v>
      </c>
      <c r="D10" s="12">
        <v>382</v>
      </c>
      <c r="E10" s="82">
        <v>26.694619147449338</v>
      </c>
      <c r="F10" s="106">
        <v>100.26246719160106</v>
      </c>
      <c r="G10" s="12">
        <v>184</v>
      </c>
      <c r="H10" s="82">
        <v>12.858141160027953</v>
      </c>
      <c r="I10" s="82">
        <v>82.882882882882882</v>
      </c>
      <c r="J10" s="12">
        <v>313</v>
      </c>
      <c r="K10" s="82">
        <v>21.872816212438853</v>
      </c>
      <c r="L10" s="106">
        <v>102.28758169934639</v>
      </c>
      <c r="M10" s="12">
        <v>258</v>
      </c>
      <c r="N10" s="82">
        <v>18.029350104821802</v>
      </c>
      <c r="O10" s="106">
        <v>124.03846153846155</v>
      </c>
      <c r="P10" s="12">
        <v>294</v>
      </c>
      <c r="Q10" s="82">
        <v>20.545073375262053</v>
      </c>
      <c r="R10" s="82">
        <v>90.461538461538453</v>
      </c>
    </row>
    <row r="11" spans="1:19" ht="15" customHeight="1" x14ac:dyDescent="0.2">
      <c r="A11" s="44" t="s">
        <v>37</v>
      </c>
      <c r="B11" s="12">
        <v>7693</v>
      </c>
      <c r="C11" s="106">
        <v>101.77272125942585</v>
      </c>
      <c r="D11" s="12">
        <v>1937</v>
      </c>
      <c r="E11" s="82">
        <v>25.178733913947742</v>
      </c>
      <c r="F11" s="106">
        <v>101.36054421768708</v>
      </c>
      <c r="G11" s="12">
        <v>1244</v>
      </c>
      <c r="H11" s="82">
        <v>16.170544650981412</v>
      </c>
      <c r="I11" s="82">
        <v>110.28368794326242</v>
      </c>
      <c r="J11" s="12">
        <v>1740</v>
      </c>
      <c r="K11" s="82">
        <v>22.617964383205511</v>
      </c>
      <c r="L11" s="106">
        <v>109.36517913262098</v>
      </c>
      <c r="M11" s="12">
        <v>1212</v>
      </c>
      <c r="N11" s="82">
        <v>15.754582087612116</v>
      </c>
      <c r="O11" s="106">
        <v>100.24813895781637</v>
      </c>
      <c r="P11" s="12">
        <v>1560</v>
      </c>
      <c r="Q11" s="82">
        <v>20.278174964253218</v>
      </c>
      <c r="R11" s="82">
        <v>90.697674418604649</v>
      </c>
    </row>
    <row r="12" spans="1:19" ht="15" customHeight="1" x14ac:dyDescent="0.2">
      <c r="A12" s="44" t="s">
        <v>36</v>
      </c>
      <c r="B12" s="12">
        <v>2572</v>
      </c>
      <c r="C12" s="106">
        <v>89.398679179701077</v>
      </c>
      <c r="D12" s="12">
        <v>699</v>
      </c>
      <c r="E12" s="82">
        <v>27.177293934681181</v>
      </c>
      <c r="F12" s="106">
        <v>93.574297188755011</v>
      </c>
      <c r="G12" s="12">
        <v>395</v>
      </c>
      <c r="H12" s="82">
        <v>15.357698289269051</v>
      </c>
      <c r="I12" s="82">
        <v>111.5819209039548</v>
      </c>
      <c r="J12" s="12">
        <v>560</v>
      </c>
      <c r="K12" s="82">
        <v>21.772939346811821</v>
      </c>
      <c r="L12" s="106">
        <v>82.232011747430249</v>
      </c>
      <c r="M12" s="12">
        <v>413</v>
      </c>
      <c r="N12" s="82">
        <v>16.057542768273716</v>
      </c>
      <c r="O12" s="106">
        <v>97.635933806146568</v>
      </c>
      <c r="P12" s="12">
        <v>505</v>
      </c>
      <c r="Q12" s="82">
        <v>19.634525660964229</v>
      </c>
      <c r="R12" s="82">
        <v>75.148809523809518</v>
      </c>
    </row>
    <row r="13" spans="1:19" ht="15" customHeight="1" x14ac:dyDescent="0.2">
      <c r="A13" s="44" t="s">
        <v>469</v>
      </c>
      <c r="B13" s="12">
        <v>1792</v>
      </c>
      <c r="C13" s="106">
        <v>87.886218734673861</v>
      </c>
      <c r="D13" s="12">
        <v>351</v>
      </c>
      <c r="E13" s="82">
        <v>19.587053571428573</v>
      </c>
      <c r="F13" s="106">
        <v>102.63157894736842</v>
      </c>
      <c r="G13" s="12">
        <v>178</v>
      </c>
      <c r="H13" s="82">
        <v>9.9330357142857135</v>
      </c>
      <c r="I13" s="82">
        <v>89.447236180904525</v>
      </c>
      <c r="J13" s="12">
        <v>315</v>
      </c>
      <c r="K13" s="82">
        <v>17.578125</v>
      </c>
      <c r="L13" s="106">
        <v>111.70212765957446</v>
      </c>
      <c r="M13" s="12">
        <v>256</v>
      </c>
      <c r="N13" s="82">
        <v>14.285714285714285</v>
      </c>
      <c r="O13" s="106">
        <v>81.012658227848107</v>
      </c>
      <c r="P13" s="12">
        <v>692</v>
      </c>
      <c r="Q13" s="82">
        <v>38.616071428571431</v>
      </c>
      <c r="R13" s="82">
        <v>76.888888888888886</v>
      </c>
    </row>
    <row r="14" spans="1:19" ht="15" customHeight="1" x14ac:dyDescent="0.2">
      <c r="A14" s="44" t="s">
        <v>470</v>
      </c>
      <c r="B14" s="12">
        <v>975</v>
      </c>
      <c r="C14" s="106">
        <v>114.5710928319624</v>
      </c>
      <c r="D14" s="12">
        <v>293</v>
      </c>
      <c r="E14" s="82">
        <v>30.051282051282051</v>
      </c>
      <c r="F14" s="106">
        <v>142.23300970873788</v>
      </c>
      <c r="G14" s="12">
        <v>156</v>
      </c>
      <c r="H14" s="82">
        <v>16</v>
      </c>
      <c r="I14" s="82">
        <v>134.48275862068965</v>
      </c>
      <c r="J14" s="12">
        <v>204</v>
      </c>
      <c r="K14" s="82">
        <v>20.923076923076923</v>
      </c>
      <c r="L14" s="106">
        <v>96.682464454976298</v>
      </c>
      <c r="M14" s="12">
        <v>150</v>
      </c>
      <c r="N14" s="82">
        <v>15.384615384615385</v>
      </c>
      <c r="O14" s="106">
        <v>108.69565217391303</v>
      </c>
      <c r="P14" s="12">
        <v>172</v>
      </c>
      <c r="Q14" s="82">
        <v>17.641025641025639</v>
      </c>
      <c r="R14" s="82">
        <v>95.555555555555557</v>
      </c>
    </row>
    <row r="15" spans="1:19" ht="15" customHeight="1" x14ac:dyDescent="0.2">
      <c r="A15" s="44" t="s">
        <v>39</v>
      </c>
      <c r="B15" s="12">
        <v>6156</v>
      </c>
      <c r="C15" s="106">
        <v>98.213146139119331</v>
      </c>
      <c r="D15" s="12">
        <v>1538</v>
      </c>
      <c r="E15" s="82">
        <v>24.983755685510069</v>
      </c>
      <c r="F15" s="106">
        <v>104.7683923705722</v>
      </c>
      <c r="G15" s="12">
        <v>912</v>
      </c>
      <c r="H15" s="82">
        <v>14.814814814814813</v>
      </c>
      <c r="I15" s="82">
        <v>113.71571072319202</v>
      </c>
      <c r="J15" s="12">
        <v>1327</v>
      </c>
      <c r="K15" s="82">
        <v>21.556205328135153</v>
      </c>
      <c r="L15" s="106">
        <v>106.24499599679744</v>
      </c>
      <c r="M15" s="12">
        <v>955</v>
      </c>
      <c r="N15" s="82">
        <v>15.513320337881742</v>
      </c>
      <c r="O15" s="106">
        <v>96.173212487411888</v>
      </c>
      <c r="P15" s="12">
        <v>1424</v>
      </c>
      <c r="Q15" s="82">
        <v>23.131903833658217</v>
      </c>
      <c r="R15" s="82">
        <v>81.09339407744875</v>
      </c>
    </row>
    <row r="16" spans="1:19" ht="15" customHeight="1" x14ac:dyDescent="0.2">
      <c r="A16" s="44" t="s">
        <v>40</v>
      </c>
      <c r="B16" s="12">
        <v>1255</v>
      </c>
      <c r="C16" s="106">
        <v>95.437262357414454</v>
      </c>
      <c r="D16" s="12">
        <v>301</v>
      </c>
      <c r="E16" s="82">
        <v>23.98406374501992</v>
      </c>
      <c r="F16" s="106">
        <v>115.32567049808429</v>
      </c>
      <c r="G16" s="12">
        <v>182</v>
      </c>
      <c r="H16" s="82">
        <v>14.50199203187251</v>
      </c>
      <c r="I16" s="82">
        <v>100</v>
      </c>
      <c r="J16" s="12">
        <v>242</v>
      </c>
      <c r="K16" s="82">
        <v>19.282868525896415</v>
      </c>
      <c r="L16" s="106">
        <v>91.320754716981128</v>
      </c>
      <c r="M16" s="12">
        <v>200</v>
      </c>
      <c r="N16" s="82">
        <v>15.936254980079681</v>
      </c>
      <c r="O16" s="106">
        <v>86.580086580086572</v>
      </c>
      <c r="P16" s="12">
        <v>330</v>
      </c>
      <c r="Q16" s="82">
        <v>26.294820717131472</v>
      </c>
      <c r="R16" s="82">
        <v>87.7659574468085</v>
      </c>
    </row>
    <row r="17" spans="1:18" ht="15" customHeight="1" x14ac:dyDescent="0.2">
      <c r="A17" s="44"/>
      <c r="B17" s="12"/>
      <c r="C17" s="106"/>
      <c r="D17" s="12"/>
      <c r="E17" s="82"/>
      <c r="F17" s="106"/>
      <c r="G17" s="12"/>
      <c r="H17" s="82"/>
      <c r="I17" s="82"/>
      <c r="J17" s="12"/>
      <c r="K17" s="82"/>
      <c r="L17" s="106"/>
      <c r="M17" s="12"/>
      <c r="N17" s="82"/>
      <c r="O17" s="106"/>
      <c r="P17" s="12"/>
      <c r="Q17" s="82"/>
      <c r="R17" s="82"/>
    </row>
    <row r="18" spans="1:18" ht="15" customHeight="1" x14ac:dyDescent="0.2">
      <c r="A18" s="71" t="s">
        <v>42</v>
      </c>
      <c r="B18" s="72">
        <v>17536</v>
      </c>
      <c r="C18" s="120">
        <v>99.157478088775804</v>
      </c>
      <c r="D18" s="72">
        <v>4368</v>
      </c>
      <c r="E18" s="80">
        <v>24.908759124087592</v>
      </c>
      <c r="F18" s="120">
        <v>103.85164051355207</v>
      </c>
      <c r="G18" s="72">
        <v>2667</v>
      </c>
      <c r="H18" s="80">
        <v>15.208713503649635</v>
      </c>
      <c r="I18" s="80">
        <v>104.09836065573769</v>
      </c>
      <c r="J18" s="72">
        <v>3825</v>
      </c>
      <c r="K18" s="80">
        <v>21.81227189781022</v>
      </c>
      <c r="L18" s="120">
        <v>101.51273885350318</v>
      </c>
      <c r="M18" s="72">
        <v>2989</v>
      </c>
      <c r="N18" s="80">
        <v>17.044936131386862</v>
      </c>
      <c r="O18" s="120">
        <v>105.06151142355009</v>
      </c>
      <c r="P18" s="72">
        <v>3687</v>
      </c>
      <c r="Q18" s="80">
        <v>21.025319343065693</v>
      </c>
      <c r="R18" s="80">
        <v>85.664498141263948</v>
      </c>
    </row>
    <row r="19" spans="1:18" ht="15" customHeight="1" x14ac:dyDescent="0.2">
      <c r="A19" s="44" t="s">
        <v>44</v>
      </c>
      <c r="B19" s="12">
        <v>2849</v>
      </c>
      <c r="C19" s="106">
        <v>100.3169014084507</v>
      </c>
      <c r="D19" s="12">
        <v>900</v>
      </c>
      <c r="E19" s="82">
        <v>31.590031590031593</v>
      </c>
      <c r="F19" s="106">
        <v>101.92525481313703</v>
      </c>
      <c r="G19" s="12">
        <v>496</v>
      </c>
      <c r="H19" s="82">
        <v>17.409617409617407</v>
      </c>
      <c r="I19" s="82">
        <v>93.408662900188318</v>
      </c>
      <c r="J19" s="12">
        <v>712</v>
      </c>
      <c r="K19" s="82">
        <v>24.991224991224993</v>
      </c>
      <c r="L19" s="106">
        <v>104.24597364568082</v>
      </c>
      <c r="M19" s="12">
        <v>456</v>
      </c>
      <c r="N19" s="82">
        <v>16.005616005616005</v>
      </c>
      <c r="O19" s="106">
        <v>106.79156908665107</v>
      </c>
      <c r="P19" s="12">
        <v>285</v>
      </c>
      <c r="Q19" s="82">
        <v>10.003510003510003</v>
      </c>
      <c r="R19" s="82">
        <v>90.189873417721529</v>
      </c>
    </row>
    <row r="20" spans="1:18" ht="15" customHeight="1" x14ac:dyDescent="0.2">
      <c r="A20" s="44" t="s">
        <v>45</v>
      </c>
      <c r="B20" s="12">
        <v>1486</v>
      </c>
      <c r="C20" s="106">
        <v>93.459119496855351</v>
      </c>
      <c r="D20" s="12">
        <v>448</v>
      </c>
      <c r="E20" s="82">
        <v>30.148048452220728</v>
      </c>
      <c r="F20" s="106">
        <v>100.44843049327355</v>
      </c>
      <c r="G20" s="12">
        <v>239</v>
      </c>
      <c r="H20" s="82">
        <v>16.083445491251684</v>
      </c>
      <c r="I20" s="82">
        <v>90.188679245283026</v>
      </c>
      <c r="J20" s="12">
        <v>343</v>
      </c>
      <c r="K20" s="82">
        <v>23.082099596231494</v>
      </c>
      <c r="L20" s="106">
        <v>106.85358255451713</v>
      </c>
      <c r="M20" s="12">
        <v>233</v>
      </c>
      <c r="N20" s="82">
        <v>15.679676985195155</v>
      </c>
      <c r="O20" s="106">
        <v>95.884773662551439</v>
      </c>
      <c r="P20" s="12">
        <v>223</v>
      </c>
      <c r="Q20" s="82">
        <v>15.006729475100942</v>
      </c>
      <c r="R20" s="82">
        <v>70.793650793650798</v>
      </c>
    </row>
    <row r="21" spans="1:18" ht="15" customHeight="1" x14ac:dyDescent="0.2">
      <c r="A21" s="44" t="s">
        <v>46</v>
      </c>
      <c r="B21" s="12">
        <v>2267</v>
      </c>
      <c r="C21" s="106">
        <v>98.266146510619862</v>
      </c>
      <c r="D21" s="12">
        <v>601</v>
      </c>
      <c r="E21" s="82">
        <v>26.51080723423026</v>
      </c>
      <c r="F21" s="106">
        <v>104.88656195462478</v>
      </c>
      <c r="G21" s="12">
        <v>350</v>
      </c>
      <c r="H21" s="82">
        <v>15.438906043228936</v>
      </c>
      <c r="I21" s="82">
        <v>107.69230769230769</v>
      </c>
      <c r="J21" s="12">
        <v>526</v>
      </c>
      <c r="K21" s="82">
        <v>23.202470224966916</v>
      </c>
      <c r="L21" s="106">
        <v>100.95969289827255</v>
      </c>
      <c r="M21" s="12">
        <v>348</v>
      </c>
      <c r="N21" s="82">
        <v>15.350683722981914</v>
      </c>
      <c r="O21" s="106">
        <v>92.307692307692307</v>
      </c>
      <c r="P21" s="12">
        <v>442</v>
      </c>
      <c r="Q21" s="82">
        <v>19.497132774591972</v>
      </c>
      <c r="R21" s="82">
        <v>86.49706457925636</v>
      </c>
    </row>
    <row r="22" spans="1:18" ht="15" customHeight="1" x14ac:dyDescent="0.2">
      <c r="A22" s="44" t="s">
        <v>43</v>
      </c>
      <c r="B22" s="12">
        <v>10934</v>
      </c>
      <c r="C22" s="106">
        <v>99.872122762148337</v>
      </c>
      <c r="D22" s="12">
        <v>2419</v>
      </c>
      <c r="E22" s="82">
        <v>22.123650996890433</v>
      </c>
      <c r="F22" s="106">
        <v>104.99131944444444</v>
      </c>
      <c r="G22" s="12">
        <v>1582</v>
      </c>
      <c r="H22" s="82">
        <v>14.468629961587709</v>
      </c>
      <c r="I22" s="82">
        <v>109.78487161693269</v>
      </c>
      <c r="J22" s="12">
        <v>2244</v>
      </c>
      <c r="K22" s="82">
        <v>20.52313883299799</v>
      </c>
      <c r="L22" s="106">
        <v>100.04458314757021</v>
      </c>
      <c r="M22" s="12">
        <v>1952</v>
      </c>
      <c r="N22" s="82">
        <v>17.852569965246019</v>
      </c>
      <c r="O22" s="106">
        <v>108.56507230255841</v>
      </c>
      <c r="P22" s="12">
        <v>2737</v>
      </c>
      <c r="Q22" s="82">
        <v>25.032010243277846</v>
      </c>
      <c r="R22" s="82">
        <v>86.55913978494624</v>
      </c>
    </row>
    <row r="23" spans="1:18" ht="15" customHeight="1" x14ac:dyDescent="0.2">
      <c r="A23" s="44"/>
      <c r="B23" s="12"/>
      <c r="C23" s="106"/>
      <c r="D23" s="12"/>
      <c r="E23" s="82"/>
      <c r="F23" s="106"/>
      <c r="G23" s="12"/>
      <c r="H23" s="82"/>
      <c r="I23" s="82"/>
      <c r="J23" s="12"/>
      <c r="K23" s="82"/>
      <c r="L23" s="106"/>
      <c r="M23" s="12"/>
      <c r="N23" s="82"/>
      <c r="O23" s="106"/>
      <c r="P23" s="12"/>
      <c r="Q23" s="82"/>
      <c r="R23" s="82"/>
    </row>
    <row r="24" spans="1:18" ht="15" customHeight="1" x14ac:dyDescent="0.2">
      <c r="A24" s="25" t="s">
        <v>65</v>
      </c>
      <c r="B24" s="26">
        <v>1394</v>
      </c>
      <c r="C24" s="107">
        <v>171.46371463714638</v>
      </c>
      <c r="D24" s="26">
        <v>695</v>
      </c>
      <c r="E24" s="84">
        <v>49.856527977044472</v>
      </c>
      <c r="F24" s="107">
        <v>243.85964912280701</v>
      </c>
      <c r="G24" s="26">
        <v>208</v>
      </c>
      <c r="H24" s="84">
        <v>14.921090387374461</v>
      </c>
      <c r="I24" s="84">
        <v>137.74834437086093</v>
      </c>
      <c r="J24" s="26">
        <v>253</v>
      </c>
      <c r="K24" s="84">
        <v>18.149210903873744</v>
      </c>
      <c r="L24" s="107">
        <v>160.12658227848101</v>
      </c>
      <c r="M24" s="26">
        <v>129</v>
      </c>
      <c r="N24" s="84">
        <v>9.2539454806312769</v>
      </c>
      <c r="O24" s="107">
        <v>93.478260869565219</v>
      </c>
      <c r="P24" s="26">
        <v>109</v>
      </c>
      <c r="Q24" s="84">
        <v>7.8192252510760394</v>
      </c>
      <c r="R24" s="84">
        <v>134.5679012345679</v>
      </c>
    </row>
    <row r="26" spans="1:18" ht="15" customHeight="1" x14ac:dyDescent="0.2">
      <c r="A26" s="69" t="s">
        <v>147</v>
      </c>
    </row>
  </sheetData>
  <mergeCells count="6">
    <mergeCell ref="J3:L3"/>
    <mergeCell ref="M3:O3"/>
    <mergeCell ref="P3:R3"/>
    <mergeCell ref="B3:C3"/>
    <mergeCell ref="D3:F3"/>
    <mergeCell ref="G3:I3"/>
  </mergeCells>
  <hyperlinks>
    <hyperlink ref="A26" location="Kazalo!A1" display="nazaj na kazalo" xr:uid="{00000000-0004-0000-2000-000000000000}"/>
  </hyperlinks>
  <pageMargins left="0.31496062992125984" right="0.31496062992125984" top="0.98425196850393704" bottom="0.98425196850393704" header="0" footer="0"/>
  <pageSetup paperSize="9"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3" width="7.5703125" style="6" customWidth="1"/>
    <col min="4" max="4" width="8.28515625" style="6" bestFit="1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151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15" t="s">
        <v>146</v>
      </c>
      <c r="C3" s="316"/>
      <c r="D3" s="317"/>
      <c r="E3" s="315" t="s">
        <v>63</v>
      </c>
      <c r="F3" s="317"/>
      <c r="G3" s="316" t="s">
        <v>105</v>
      </c>
      <c r="H3" s="316"/>
      <c r="I3" s="49"/>
    </row>
    <row r="4" spans="1:13" ht="15" customHeight="1" x14ac:dyDescent="0.2">
      <c r="A4" s="242" t="s">
        <v>67</v>
      </c>
      <c r="B4" s="310" t="s">
        <v>59</v>
      </c>
      <c r="C4" s="311"/>
      <c r="D4" s="314"/>
      <c r="E4" s="145" t="str">
        <f>+'[3]13ud'!E4</f>
        <v>VII 25</v>
      </c>
      <c r="F4" s="146" t="str">
        <f>+'[3]13ud'!F4</f>
        <v>Ø I-VII 25</v>
      </c>
      <c r="G4" s="311" t="s">
        <v>106</v>
      </c>
      <c r="H4" s="311"/>
      <c r="I4" s="49"/>
    </row>
    <row r="5" spans="1:13" ht="15" customHeight="1" x14ac:dyDescent="0.2">
      <c r="A5" s="243" t="s">
        <v>61</v>
      </c>
      <c r="B5" s="166" t="str">
        <f>+'[3]13ud'!B5</f>
        <v>VI 25</v>
      </c>
      <c r="C5" s="167" t="str">
        <f>+'[3]13ud'!C5</f>
        <v>VII 25</v>
      </c>
      <c r="D5" s="167" t="str">
        <f>+'[3]13ud'!D5</f>
        <v>Ø I-VII 25</v>
      </c>
      <c r="E5" s="170" t="str">
        <f>+'[3]13ud'!E5</f>
        <v>VII 24</v>
      </c>
      <c r="F5" s="171" t="str">
        <f>+'[3]13ud'!F5</f>
        <v>Ø I-VII 24</v>
      </c>
      <c r="G5" s="167" t="str">
        <f>+'[3]13ud'!G5</f>
        <v>VII 24</v>
      </c>
      <c r="H5" s="167" t="str">
        <f>+'[3]13ud'!H5</f>
        <v>VII 25</v>
      </c>
      <c r="I5" s="49"/>
    </row>
    <row r="6" spans="1:13" ht="15" customHeight="1" x14ac:dyDescent="0.2">
      <c r="A6" s="21" t="s">
        <v>22</v>
      </c>
      <c r="B6" s="22">
        <f>+'[3]13ud'!B6</f>
        <v>13142</v>
      </c>
      <c r="C6" s="23">
        <f>+'[3]13ud'!C6</f>
        <v>13934</v>
      </c>
      <c r="D6" s="23">
        <f>+'[3]13ud'!D6</f>
        <v>14610.428571428571</v>
      </c>
      <c r="E6" s="75">
        <f>+'[3]13ud'!E6</f>
        <v>108.58790523690773</v>
      </c>
      <c r="F6" s="104">
        <f>+'[3]13ud'!F6</f>
        <v>100.58221299947876</v>
      </c>
      <c r="G6" s="76">
        <f>+'[3]13ud'!G6</f>
        <v>28.911319394376349</v>
      </c>
      <c r="H6" s="76">
        <f>+'[3]13ud'!H6</f>
        <v>31.81351172401196</v>
      </c>
      <c r="I6" s="49"/>
    </row>
    <row r="7" spans="1:13" ht="12.75" customHeight="1" x14ac:dyDescent="0.2">
      <c r="A7" s="11"/>
      <c r="B7" s="15"/>
      <c r="C7" s="16"/>
      <c r="D7" s="16"/>
      <c r="E7" s="78"/>
      <c r="F7" s="105"/>
      <c r="G7" s="79"/>
      <c r="H7" s="79"/>
      <c r="I7" s="49"/>
    </row>
    <row r="8" spans="1:13" ht="15" customHeight="1" x14ac:dyDescent="0.2">
      <c r="A8" s="18" t="s">
        <v>23</v>
      </c>
      <c r="B8" s="12">
        <f>+'[3]13ud'!B8</f>
        <v>1502</v>
      </c>
      <c r="C8" s="13">
        <f>+'[3]13ud'!C8</f>
        <v>1566</v>
      </c>
      <c r="D8" s="13">
        <f>+'[3]13ud'!D8</f>
        <v>1602.2857142857142</v>
      </c>
      <c r="E8" s="81">
        <f>+'[3]13ud'!E8</f>
        <v>121.3953488372093</v>
      </c>
      <c r="F8" s="106">
        <f>+'[3]13ud'!F8</f>
        <v>108.57696030977735</v>
      </c>
      <c r="G8" s="82">
        <f>+'[3]13ud'!G8</f>
        <v>25.185474424053105</v>
      </c>
      <c r="H8" s="82">
        <f>+'[3]13ud'!H8</f>
        <v>31.151780385916055</v>
      </c>
      <c r="I8" s="3"/>
    </row>
    <row r="9" spans="1:13" ht="15" customHeight="1" x14ac:dyDescent="0.2">
      <c r="A9" s="18" t="s">
        <v>24</v>
      </c>
      <c r="B9" s="12">
        <f>+'[3]13ud'!B16</f>
        <v>912</v>
      </c>
      <c r="C9" s="13">
        <f>+'[3]13ud'!C16</f>
        <v>971</v>
      </c>
      <c r="D9" s="13">
        <f>+'[3]13ud'!D16</f>
        <v>1043.1428571428571</v>
      </c>
      <c r="E9" s="81">
        <f>+'[3]13ud'!E16</f>
        <v>117.27053140096619</v>
      </c>
      <c r="F9" s="106">
        <f>+'[3]13ud'!F16</f>
        <v>103.5450935904708</v>
      </c>
      <c r="G9" s="82">
        <f>+'[3]13ud'!G16</f>
        <v>28.336755646817245</v>
      </c>
      <c r="H9" s="82">
        <f>+'[3]13ud'!H16</f>
        <v>32.748735244519395</v>
      </c>
      <c r="I9" s="3"/>
      <c r="L9" s="7"/>
      <c r="M9" s="8"/>
    </row>
    <row r="10" spans="1:13" ht="15" customHeight="1" x14ac:dyDescent="0.2">
      <c r="A10" s="18" t="s">
        <v>25</v>
      </c>
      <c r="B10" s="12">
        <f>+'[3]13ud'!B24</f>
        <v>1313</v>
      </c>
      <c r="C10" s="13">
        <f>+'[3]13ud'!C24</f>
        <v>1362</v>
      </c>
      <c r="D10" s="13">
        <f>+'[3]13ud'!D24</f>
        <v>1483</v>
      </c>
      <c r="E10" s="81">
        <f>+'[3]13ud'!E24</f>
        <v>106.15744349181607</v>
      </c>
      <c r="F10" s="106">
        <f>+'[3]13ud'!F24</f>
        <v>103.32437543545336</v>
      </c>
      <c r="G10" s="82">
        <f>+'[3]13ud'!G24</f>
        <v>45.936269244539922</v>
      </c>
      <c r="H10" s="82">
        <f>+'[3]13ud'!H24</f>
        <v>49.010435408420292</v>
      </c>
      <c r="I10" s="3"/>
      <c r="L10" s="7"/>
      <c r="M10" s="8"/>
    </row>
    <row r="11" spans="1:13" ht="15" customHeight="1" x14ac:dyDescent="0.2">
      <c r="A11" s="18" t="s">
        <v>26</v>
      </c>
      <c r="B11" s="12">
        <f>+'[3]13ud'!B31</f>
        <v>3607</v>
      </c>
      <c r="C11" s="13">
        <f>+'[3]13ud'!C31</f>
        <v>3806</v>
      </c>
      <c r="D11" s="13">
        <f>+'[3]13ud'!D31</f>
        <v>3783.7142857142858</v>
      </c>
      <c r="E11" s="81">
        <f>+'[3]13ud'!E31</f>
        <v>107.69666100735711</v>
      </c>
      <c r="F11" s="106">
        <f>+'[3]13ud'!F31</f>
        <v>100.21567217828901</v>
      </c>
      <c r="G11" s="82">
        <f>+'[3]13ud'!G31</f>
        <v>27.495526336263907</v>
      </c>
      <c r="H11" s="82">
        <f>+'[3]13ud'!H31</f>
        <v>29.187116564417177</v>
      </c>
      <c r="I11" s="4"/>
      <c r="L11" s="7"/>
      <c r="M11" s="8"/>
    </row>
    <row r="12" spans="1:13" ht="15" customHeight="1" x14ac:dyDescent="0.2">
      <c r="A12" s="18" t="s">
        <v>27</v>
      </c>
      <c r="B12" s="12">
        <f>+'[3]13ud'!B42</f>
        <v>1824</v>
      </c>
      <c r="C12" s="13">
        <f>+'[3]13ud'!C42</f>
        <v>1917</v>
      </c>
      <c r="D12" s="13">
        <f>+'[3]13ud'!D42</f>
        <v>2107</v>
      </c>
      <c r="E12" s="81">
        <f>+'[3]13ud'!E42</f>
        <v>113.29787234042554</v>
      </c>
      <c r="F12" s="106">
        <f>+'[3]13ud'!F42</f>
        <v>102.13281628696073</v>
      </c>
      <c r="G12" s="82">
        <f>+'[3]13ud'!G42</f>
        <v>28.106312292358805</v>
      </c>
      <c r="H12" s="82">
        <f>+'[3]13ud'!H42</f>
        <v>30.501193317422437</v>
      </c>
      <c r="I12" s="4"/>
      <c r="L12" s="7"/>
      <c r="M12" s="8"/>
    </row>
    <row r="13" spans="1:13" ht="15" customHeight="1" x14ac:dyDescent="0.2">
      <c r="A13" s="18" t="s">
        <v>28</v>
      </c>
      <c r="B13" s="12">
        <f>+'[3]13ud'!B49</f>
        <v>713</v>
      </c>
      <c r="C13" s="13">
        <f>+'[3]13ud'!C49</f>
        <v>772</v>
      </c>
      <c r="D13" s="13">
        <f>+'[3]13ud'!D49</f>
        <v>916.85714285714289</v>
      </c>
      <c r="E13" s="81">
        <f>+'[3]13ud'!E49</f>
        <v>98.847631241997433</v>
      </c>
      <c r="F13" s="106">
        <f>+'[3]13ud'!F49</f>
        <v>94.856636121785399</v>
      </c>
      <c r="G13" s="82">
        <f>+'[3]13ud'!G49</f>
        <v>27.024221453287193</v>
      </c>
      <c r="H13" s="82">
        <f>+'[3]13ud'!H49</f>
        <v>30.038910505836576</v>
      </c>
      <c r="I13" s="5"/>
      <c r="L13" s="7"/>
      <c r="M13" s="8"/>
    </row>
    <row r="14" spans="1:13" ht="15" customHeight="1" x14ac:dyDescent="0.2">
      <c r="A14" s="18" t="s">
        <v>29</v>
      </c>
      <c r="B14" s="12">
        <f>+'[3]13ud'!B55</f>
        <v>539</v>
      </c>
      <c r="C14" s="13">
        <f>+'[3]13ud'!C55</f>
        <v>544</v>
      </c>
      <c r="D14" s="13">
        <f>+'[3]13ud'!D55</f>
        <v>590.57142857142856</v>
      </c>
      <c r="E14" s="81">
        <f>+'[3]13ud'!E55</f>
        <v>92.832764505119457</v>
      </c>
      <c r="F14" s="106">
        <f>+'[3]13ud'!F55</f>
        <v>93.954545454545453</v>
      </c>
      <c r="G14" s="82">
        <f>+'[3]13ud'!G55</f>
        <v>37.977965003240435</v>
      </c>
      <c r="H14" s="82">
        <f>+'[3]13ud'!H55</f>
        <v>38.663823738450603</v>
      </c>
      <c r="I14" s="5"/>
      <c r="L14" s="7"/>
      <c r="M14" s="8"/>
    </row>
    <row r="15" spans="1:13" ht="15" customHeight="1" x14ac:dyDescent="0.2">
      <c r="A15" s="18" t="s">
        <v>30</v>
      </c>
      <c r="B15" s="12">
        <f>+'[3]13ud'!B61</f>
        <v>580</v>
      </c>
      <c r="C15" s="13">
        <f>+'[3]13ud'!C61</f>
        <v>630</v>
      </c>
      <c r="D15" s="13">
        <f>+'[3]13ud'!D61</f>
        <v>651</v>
      </c>
      <c r="E15" s="81">
        <f>+'[3]13ud'!E61</f>
        <v>109.75609756097562</v>
      </c>
      <c r="F15" s="106">
        <f>+'[3]13ud'!F61</f>
        <v>106.87148217636022</v>
      </c>
      <c r="G15" s="82">
        <f>+'[3]13ud'!G61</f>
        <v>22.741679873217116</v>
      </c>
      <c r="H15" s="82">
        <f>+'[3]13ud'!H61</f>
        <v>26.119402985074625</v>
      </c>
      <c r="I15" s="5"/>
      <c r="L15" s="7"/>
      <c r="M15" s="8"/>
    </row>
    <row r="16" spans="1:13" ht="15" customHeight="1" x14ac:dyDescent="0.2">
      <c r="A16" s="18" t="s">
        <v>31</v>
      </c>
      <c r="B16" s="12">
        <f>+'[3]13ud'!B67</f>
        <v>565</v>
      </c>
      <c r="C16" s="13">
        <f>+'[3]13ud'!C67</f>
        <v>599</v>
      </c>
      <c r="D16" s="13">
        <f>+'[3]13ud'!D67</f>
        <v>633</v>
      </c>
      <c r="E16" s="81">
        <f>+'[3]13ud'!E67</f>
        <v>121.7479674796748</v>
      </c>
      <c r="F16" s="106">
        <f>+'[3]13ud'!F67</f>
        <v>104.50471698113208</v>
      </c>
      <c r="G16" s="82">
        <f>+'[3]13ud'!G67</f>
        <v>28.654630168899242</v>
      </c>
      <c r="H16" s="82">
        <f>+'[3]13ud'!H67</f>
        <v>34.927113702623906</v>
      </c>
      <c r="I16" s="5"/>
      <c r="L16" s="7"/>
      <c r="M16" s="8"/>
    </row>
    <row r="17" spans="1:13" ht="15" customHeight="1" x14ac:dyDescent="0.2">
      <c r="A17" s="18" t="s">
        <v>32</v>
      </c>
      <c r="B17" s="12">
        <f>+'[3]13ud'!B71</f>
        <v>358</v>
      </c>
      <c r="C17" s="13">
        <f>+'[3]13ud'!C71</f>
        <v>402</v>
      </c>
      <c r="D17" s="13">
        <f>+'[3]13ud'!D71</f>
        <v>416</v>
      </c>
      <c r="E17" s="81">
        <f>+'[3]13ud'!E71</f>
        <v>103.87596899224806</v>
      </c>
      <c r="F17" s="106">
        <f>+'[3]13ud'!F71</f>
        <v>98.845892735913111</v>
      </c>
      <c r="G17" s="82">
        <f>+'[3]13ud'!G71</f>
        <v>19.311377245508982</v>
      </c>
      <c r="H17" s="82">
        <f>+'[3]13ud'!H71</f>
        <v>22.609673790776153</v>
      </c>
      <c r="I17" s="5"/>
      <c r="L17" s="7"/>
      <c r="M17" s="8"/>
    </row>
    <row r="18" spans="1:13" ht="15" customHeight="1" x14ac:dyDescent="0.2">
      <c r="A18" s="18" t="s">
        <v>33</v>
      </c>
      <c r="B18" s="12">
        <f>+'[3]13ud'!B76</f>
        <v>335</v>
      </c>
      <c r="C18" s="13">
        <f>+'[3]13ud'!C76</f>
        <v>366</v>
      </c>
      <c r="D18" s="13">
        <f>+'[3]13ud'!D76</f>
        <v>346.28571428571428</v>
      </c>
      <c r="E18" s="81">
        <f>+'[3]13ud'!E76</f>
        <v>100.82644628099173</v>
      </c>
      <c r="F18" s="106">
        <f>+'[3]13ud'!F76</f>
        <v>90.752527143391987</v>
      </c>
      <c r="G18" s="82">
        <f>+'[3]13ud'!G76</f>
        <v>27.109783420463028</v>
      </c>
      <c r="H18" s="82">
        <f>+'[3]13ud'!H76</f>
        <v>28.887134964483032</v>
      </c>
      <c r="I18" s="5"/>
      <c r="L18" s="7"/>
      <c r="M18" s="8"/>
    </row>
    <row r="19" spans="1:13" ht="15" customHeight="1" x14ac:dyDescent="0.2">
      <c r="A19" s="25" t="s">
        <v>34</v>
      </c>
      <c r="B19" s="26">
        <f>+'[3]13ud'!B82</f>
        <v>894</v>
      </c>
      <c r="C19" s="27">
        <f>+'[3]13ud'!C82</f>
        <v>999</v>
      </c>
      <c r="D19" s="27">
        <f>+'[3]13ud'!D82</f>
        <v>1037.5714285714287</v>
      </c>
      <c r="E19" s="83">
        <f>+'[3]13ud'!E82</f>
        <v>97.749510763209386</v>
      </c>
      <c r="F19" s="107">
        <f>+'[3]13ud'!F82</f>
        <v>89.722050648548503</v>
      </c>
      <c r="G19" s="84">
        <f>+'[3]13ud'!G82</f>
        <v>38.464433571697406</v>
      </c>
      <c r="H19" s="84">
        <f>+'[3]13ud'!H82</f>
        <v>39.115113547376659</v>
      </c>
      <c r="I19" s="5"/>
      <c r="L19" s="7"/>
      <c r="M19" s="8"/>
    </row>
    <row r="20" spans="1:13" ht="15" customHeight="1" x14ac:dyDescent="0.2">
      <c r="A20" s="10"/>
      <c r="B20" s="59"/>
      <c r="C20" s="10"/>
      <c r="D20" s="10"/>
      <c r="E20" s="10"/>
      <c r="F20" s="10"/>
      <c r="G20" s="10"/>
      <c r="H20" s="10"/>
    </row>
    <row r="21" spans="1:13" ht="15" customHeight="1" x14ac:dyDescent="0.2">
      <c r="A21" s="69" t="s">
        <v>147</v>
      </c>
    </row>
    <row r="22" spans="1:13" ht="15" customHeight="1" x14ac:dyDescent="0.2">
      <c r="A22" s="67"/>
    </row>
    <row r="23" spans="1:13" ht="15" customHeight="1" x14ac:dyDescent="0.2">
      <c r="A23" s="67"/>
    </row>
    <row r="24" spans="1:13" ht="15" customHeight="1" x14ac:dyDescent="0.2">
      <c r="A24" s="67"/>
    </row>
    <row r="25" spans="1:13" ht="15" customHeight="1" x14ac:dyDescent="0.2">
      <c r="A25" s="67"/>
    </row>
    <row r="26" spans="1:13" ht="15" customHeight="1" x14ac:dyDescent="0.2">
      <c r="A26" s="67"/>
    </row>
  </sheetData>
  <mergeCells count="5">
    <mergeCell ref="G3:H3"/>
    <mergeCell ref="G4:H4"/>
    <mergeCell ref="E3:F3"/>
    <mergeCell ref="B3:D3"/>
    <mergeCell ref="B4:D4"/>
  </mergeCells>
  <hyperlinks>
    <hyperlink ref="A21" location="Kazalo!A1" display="nazaj na kazalo" xr:uid="{00000000-0004-0000-2100-000000000000}"/>
  </hyperlinks>
  <pageMargins left="0.43307086614173229" right="0.43307086614173229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M26"/>
  <sheetViews>
    <sheetView showGridLines="0" tabSelected="1" workbookViewId="0"/>
  </sheetViews>
  <sheetFormatPr defaultColWidth="9.140625" defaultRowHeight="15" customHeight="1" x14ac:dyDescent="0.2"/>
  <cols>
    <col min="1" max="1" width="23.42578125" style="6" customWidth="1"/>
    <col min="2" max="4" width="7.5703125" style="6" customWidth="1"/>
    <col min="5" max="6" width="8.42578125" style="6" customWidth="1"/>
    <col min="7" max="8" width="11.7109375" style="6" customWidth="1"/>
    <col min="9" max="9" width="8.28515625" style="6" customWidth="1"/>
    <col min="10" max="10" width="9.140625" style="6"/>
    <col min="11" max="11" width="25.85546875" style="6" customWidth="1"/>
    <col min="12" max="12" width="9.140625" style="6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523</v>
      </c>
      <c r="B1" s="1"/>
      <c r="C1" s="1"/>
      <c r="D1" s="1"/>
      <c r="E1" s="1"/>
      <c r="F1" s="1"/>
      <c r="G1" s="1"/>
      <c r="H1" s="1"/>
      <c r="I1" s="1"/>
    </row>
    <row r="2" spans="1:13" ht="15" customHeight="1" x14ac:dyDescent="0.2">
      <c r="A2" s="1"/>
      <c r="B2" s="1"/>
      <c r="C2" s="1"/>
      <c r="D2" s="1"/>
      <c r="E2" s="1"/>
      <c r="F2" s="1"/>
      <c r="G2" s="1"/>
      <c r="H2" s="1"/>
      <c r="I2" s="1"/>
    </row>
    <row r="3" spans="1:13" ht="15" customHeight="1" x14ac:dyDescent="0.2">
      <c r="A3" s="160"/>
      <c r="B3" s="315" t="s">
        <v>146</v>
      </c>
      <c r="C3" s="316"/>
      <c r="D3" s="317"/>
      <c r="E3" s="315" t="s">
        <v>63</v>
      </c>
      <c r="F3" s="317"/>
      <c r="G3" s="316" t="s">
        <v>105</v>
      </c>
      <c r="H3" s="316"/>
      <c r="I3" s="49"/>
    </row>
    <row r="4" spans="1:13" ht="15" customHeight="1" x14ac:dyDescent="0.2">
      <c r="A4" s="242" t="s">
        <v>89</v>
      </c>
      <c r="B4" s="310" t="s">
        <v>59</v>
      </c>
      <c r="C4" s="311"/>
      <c r="D4" s="314"/>
      <c r="E4" s="145" t="str">
        <f>+'[3]13ud'!E4</f>
        <v>VII 25</v>
      </c>
      <c r="F4" s="146" t="str">
        <f>+'[3]13ud'!F4</f>
        <v>Ø I-VII 25</v>
      </c>
      <c r="G4" s="311" t="s">
        <v>106</v>
      </c>
      <c r="H4" s="311"/>
      <c r="I4" s="49"/>
    </row>
    <row r="5" spans="1:13" ht="15" customHeight="1" x14ac:dyDescent="0.2">
      <c r="A5" s="243" t="s">
        <v>60</v>
      </c>
      <c r="B5" s="166" t="str">
        <f>+'[3]13ud'!B5</f>
        <v>VI 25</v>
      </c>
      <c r="C5" s="167" t="str">
        <f>+'[3]13ud'!C5</f>
        <v>VII 25</v>
      </c>
      <c r="D5" s="167" t="str">
        <f>+'[3]13ud'!D5</f>
        <v>Ø I-VII 25</v>
      </c>
      <c r="E5" s="170" t="str">
        <f>+'[3]13ud'!E5</f>
        <v>VII 24</v>
      </c>
      <c r="F5" s="171" t="str">
        <f>+'[3]13ud'!F5</f>
        <v>Ø I-VII 24</v>
      </c>
      <c r="G5" s="167" t="str">
        <f>+'[3]13ud'!G5</f>
        <v>VII 24</v>
      </c>
      <c r="H5" s="167" t="str">
        <f>+'[3]13ud'!H5</f>
        <v>VII 25</v>
      </c>
      <c r="I5" s="49"/>
    </row>
    <row r="6" spans="1:13" ht="15" customHeight="1" x14ac:dyDescent="0.2">
      <c r="A6" s="21" t="s">
        <v>22</v>
      </c>
      <c r="B6" s="22">
        <f>+[4]DN!G4</f>
        <v>13142</v>
      </c>
      <c r="C6" s="23">
        <f>+[4]DN!H4</f>
        <v>13934</v>
      </c>
      <c r="D6" s="23">
        <f>+[4]DN!H25</f>
        <v>14610.428571428571</v>
      </c>
      <c r="E6" s="222">
        <f>+C6/[5]DN!H4*100</f>
        <v>108.58790523690773</v>
      </c>
      <c r="F6" s="223">
        <f>+D6/[5]DN!H25*100</f>
        <v>100.58221299947876</v>
      </c>
      <c r="G6" s="203">
        <f>+[5]DN!H4/'[5]Stanje BO'!H4*100</f>
        <v>28.911319394376349</v>
      </c>
      <c r="H6" s="76">
        <f>+C6/'[4]Stanje BO'!H4*100</f>
        <v>31.81351172401196</v>
      </c>
      <c r="I6" s="49"/>
    </row>
    <row r="7" spans="1:13" ht="12.75" customHeight="1" x14ac:dyDescent="0.2">
      <c r="A7" s="11"/>
      <c r="B7" s="15"/>
      <c r="C7" s="16"/>
      <c r="D7" s="16"/>
      <c r="E7" s="224"/>
      <c r="F7" s="225"/>
      <c r="G7" s="204"/>
      <c r="H7" s="79"/>
      <c r="I7" s="49"/>
    </row>
    <row r="8" spans="1:13" ht="15" customHeight="1" x14ac:dyDescent="0.2">
      <c r="A8" s="71" t="s">
        <v>35</v>
      </c>
      <c r="B8" s="72">
        <f>+[4]DN!G6</f>
        <v>7216</v>
      </c>
      <c r="C8" s="17">
        <f>+[4]DN!H6</f>
        <v>7759</v>
      </c>
      <c r="D8" s="17">
        <f>+[4]DN!H27</f>
        <v>8080</v>
      </c>
      <c r="E8" s="226">
        <f>+C8/[5]DN!H6*100</f>
        <v>110.27572484366117</v>
      </c>
      <c r="F8" s="227">
        <f>+D8/[5]DN!H27*100</f>
        <v>100.35842293906809</v>
      </c>
      <c r="G8" s="206">
        <f>+[5]DN!H6/'[5]Stanje BO'!H6*100</f>
        <v>27.107412544305749</v>
      </c>
      <c r="H8" s="80">
        <f>+C8/'[4]Stanje BO'!H6*100</f>
        <v>30.676471751077372</v>
      </c>
      <c r="I8" s="3"/>
    </row>
    <row r="9" spans="1:13" ht="15" customHeight="1" x14ac:dyDescent="0.2">
      <c r="A9" s="44" t="s">
        <v>41</v>
      </c>
      <c r="B9" s="12">
        <f>+[4]DN!G7</f>
        <v>769</v>
      </c>
      <c r="C9" s="13">
        <f>+[4]DN!H7</f>
        <v>841</v>
      </c>
      <c r="D9" s="13">
        <f>+[4]DN!H28</f>
        <v>847.57142857142856</v>
      </c>
      <c r="E9" s="228">
        <f>+C9/[5]DN!H7*100</f>
        <v>106.86149936467599</v>
      </c>
      <c r="F9" s="229">
        <f>+D9/[5]DN!H28*100</f>
        <v>101.64468048655131</v>
      </c>
      <c r="G9" s="207">
        <f>+[5]DN!H7/'[5]Stanje BO'!H7*100</f>
        <v>22.11295307670694</v>
      </c>
      <c r="H9" s="82">
        <f>+C9/'[4]Stanje BO'!H7*100</f>
        <v>24.173613107214717</v>
      </c>
      <c r="I9" s="3"/>
      <c r="L9" s="7"/>
      <c r="M9" s="8"/>
    </row>
    <row r="10" spans="1:13" ht="15" customHeight="1" x14ac:dyDescent="0.2">
      <c r="A10" s="44" t="s">
        <v>38</v>
      </c>
      <c r="B10" s="12">
        <f>+[4]DN!G8</f>
        <v>442</v>
      </c>
      <c r="C10" s="13">
        <f>+[4]DN!H8</f>
        <v>499</v>
      </c>
      <c r="D10" s="13">
        <f>+[4]DN!H29</f>
        <v>505.85714285714283</v>
      </c>
      <c r="E10" s="228">
        <f>+C10/[5]DN!H8*100</f>
        <v>89.748201438848923</v>
      </c>
      <c r="F10" s="229">
        <f>+D10/[5]DN!H29*100</f>
        <v>85.345866473849114</v>
      </c>
      <c r="G10" s="207">
        <f>+[5]DN!H8/'[5]Stanje BO'!H8*100</f>
        <v>38.318401102687801</v>
      </c>
      <c r="H10" s="82">
        <f>+C10/'[4]Stanje BO'!H8*100</f>
        <v>35.821966977745873</v>
      </c>
      <c r="I10" s="3"/>
      <c r="L10" s="7"/>
      <c r="M10" s="8"/>
    </row>
    <row r="11" spans="1:13" ht="15" customHeight="1" x14ac:dyDescent="0.2">
      <c r="A11" s="44" t="s">
        <v>37</v>
      </c>
      <c r="B11" s="12">
        <f>+[4]DN!G9</f>
        <v>2332</v>
      </c>
      <c r="C11" s="13">
        <f>+[4]DN!H9</f>
        <v>2461</v>
      </c>
      <c r="D11" s="13">
        <f>+[4]DN!H30</f>
        <v>2631</v>
      </c>
      <c r="E11" s="228">
        <f>+C11/[5]DN!H9*100</f>
        <v>114.94628678187763</v>
      </c>
      <c r="F11" s="229">
        <f>+D11/[5]DN!H30*100</f>
        <v>103.83964817320704</v>
      </c>
      <c r="G11" s="207">
        <f>+[5]DN!H9/'[5]Stanje BO'!H9*100</f>
        <v>28.193310508296022</v>
      </c>
      <c r="H11" s="82">
        <f>+C11/'[4]Stanje BO'!H9*100</f>
        <v>31.940298507462689</v>
      </c>
      <c r="I11" s="4"/>
      <c r="L11" s="7"/>
      <c r="M11" s="8"/>
    </row>
    <row r="12" spans="1:13" ht="15" customHeight="1" x14ac:dyDescent="0.2">
      <c r="A12" s="44" t="s">
        <v>36</v>
      </c>
      <c r="B12" s="12">
        <f>+[4]DN!G10</f>
        <v>731</v>
      </c>
      <c r="C12" s="13">
        <f>+[4]DN!H10</f>
        <v>789</v>
      </c>
      <c r="D12" s="13">
        <f>+[4]DN!H31</f>
        <v>919.42857142857144</v>
      </c>
      <c r="E12" s="228">
        <f>+C12/[5]DN!H10*100</f>
        <v>102.46753246753246</v>
      </c>
      <c r="F12" s="229">
        <f>+D12/[5]DN!H31*100</f>
        <v>95.716835217132669</v>
      </c>
      <c r="G12" s="207">
        <f>+[5]DN!H10/'[5]Stanje BO'!H10*100</f>
        <v>26.634382566585955</v>
      </c>
      <c r="H12" s="82">
        <f>+C12/'[4]Stanje BO'!H10*100</f>
        <v>30.557707203718049</v>
      </c>
      <c r="I12" s="4"/>
      <c r="L12" s="7"/>
      <c r="M12" s="8"/>
    </row>
    <row r="13" spans="1:13" ht="15" customHeight="1" x14ac:dyDescent="0.2">
      <c r="A13" s="44" t="s">
        <v>469</v>
      </c>
      <c r="B13" s="12">
        <f>+[4]DN!G11</f>
        <v>381</v>
      </c>
      <c r="C13" s="13">
        <f>+[4]DN!H11</f>
        <v>424</v>
      </c>
      <c r="D13" s="13">
        <f>+[4]DN!H32</f>
        <v>426.14285714285717</v>
      </c>
      <c r="E13" s="228">
        <f>+C13/[5]DN!H11*100</f>
        <v>106</v>
      </c>
      <c r="F13" s="229">
        <f>+D13/[5]DN!H32*100</f>
        <v>101.46258503401361</v>
      </c>
      <c r="G13" s="207">
        <f>+[5]DN!H11/'[5]Stanje BO'!H11*100</f>
        <v>19.704433497536947</v>
      </c>
      <c r="H13" s="82">
        <f>+C13/'[4]Stanje BO'!H11*100</f>
        <v>23.621169916434539</v>
      </c>
      <c r="I13" s="5"/>
      <c r="L13" s="7"/>
      <c r="M13" s="8"/>
    </row>
    <row r="14" spans="1:13" ht="15" customHeight="1" x14ac:dyDescent="0.2">
      <c r="A14" s="44" t="s">
        <v>470</v>
      </c>
      <c r="B14" s="12">
        <f>+[4]DN!G12</f>
        <v>322</v>
      </c>
      <c r="C14" s="13">
        <f>+[4]DN!H12</f>
        <v>365</v>
      </c>
      <c r="D14" s="13">
        <f>+[4]DN!H33</f>
        <v>334.28571428571428</v>
      </c>
      <c r="E14" s="228">
        <f>+C14/[5]DN!H12*100</f>
        <v>129.43262411347519</v>
      </c>
      <c r="F14" s="229">
        <f>+D14/[5]DN!H33*100</f>
        <v>100.17123287671232</v>
      </c>
      <c r="G14" s="207">
        <f>+[5]DN!H12/'[5]Stanje BO'!H12*100</f>
        <v>33.412322274881518</v>
      </c>
      <c r="H14" s="82">
        <f>+C14/'[4]Stanje BO'!H12*100</f>
        <v>38.665254237288138</v>
      </c>
      <c r="I14" s="5"/>
      <c r="L14" s="7"/>
      <c r="M14" s="8"/>
    </row>
    <row r="15" spans="1:13" ht="15" customHeight="1" x14ac:dyDescent="0.2">
      <c r="A15" s="44" t="s">
        <v>39</v>
      </c>
      <c r="B15" s="12">
        <f>+[4]DN!G13</f>
        <v>1919</v>
      </c>
      <c r="C15" s="13">
        <f>+[4]DN!H13</f>
        <v>2037</v>
      </c>
      <c r="D15" s="13">
        <f>+[4]DN!H34</f>
        <v>2087.1428571428573</v>
      </c>
      <c r="E15" s="228">
        <f>+C15/[5]DN!H13*100</f>
        <v>116.33352370074243</v>
      </c>
      <c r="F15" s="229">
        <f>+D15/[5]DN!H34*100</f>
        <v>104.09690060562879</v>
      </c>
      <c r="G15" s="207">
        <f>+[5]DN!H13/'[5]Stanje BO'!H13*100</f>
        <v>27.899936265137033</v>
      </c>
      <c r="H15" s="82">
        <f>+C15/'[4]Stanje BO'!H13*100</f>
        <v>33.121951219512198</v>
      </c>
      <c r="I15" s="5"/>
      <c r="L15" s="7"/>
      <c r="M15" s="8"/>
    </row>
    <row r="16" spans="1:13" ht="15" customHeight="1" x14ac:dyDescent="0.2">
      <c r="A16" s="44" t="s">
        <v>40</v>
      </c>
      <c r="B16" s="12">
        <f>+[4]DN!G14</f>
        <v>320</v>
      </c>
      <c r="C16" s="13">
        <f>+[4]DN!H14</f>
        <v>343</v>
      </c>
      <c r="D16" s="13">
        <f>+[4]DN!H35</f>
        <v>328.57142857142856</v>
      </c>
      <c r="E16" s="228">
        <f>+C16/[5]DN!H14*100</f>
        <v>98.280802292263616</v>
      </c>
      <c r="F16" s="229">
        <f>+D16/[5]DN!H35*100</f>
        <v>88.427527873894647</v>
      </c>
      <c r="G16" s="207">
        <f>+[5]DN!H14/'[5]Stanje BO'!H14*100</f>
        <v>26.62090007627765</v>
      </c>
      <c r="H16" s="82">
        <f>+C16/'[4]Stanje BO'!H14*100</f>
        <v>27.550200803212849</v>
      </c>
      <c r="I16" s="5"/>
      <c r="L16" s="7"/>
      <c r="M16" s="8"/>
    </row>
    <row r="17" spans="1:13" ht="15" customHeight="1" x14ac:dyDescent="0.2">
      <c r="A17" s="44"/>
      <c r="B17" s="12"/>
      <c r="C17" s="13"/>
      <c r="D17" s="13"/>
      <c r="E17" s="228"/>
      <c r="F17" s="229"/>
      <c r="G17" s="207"/>
      <c r="H17" s="82"/>
      <c r="I17" s="5"/>
      <c r="L17" s="7"/>
      <c r="M17" s="8"/>
    </row>
    <row r="18" spans="1:13" ht="15" customHeight="1" x14ac:dyDescent="0.2">
      <c r="A18" s="71" t="s">
        <v>42</v>
      </c>
      <c r="B18" s="72">
        <f>+[4]DN!G16</f>
        <v>5621</v>
      </c>
      <c r="C18" s="17">
        <f>+[4]DN!H16</f>
        <v>5890</v>
      </c>
      <c r="D18" s="17">
        <f>+[4]DN!H37</f>
        <v>6055</v>
      </c>
      <c r="E18" s="226">
        <f>+C18/[5]DN!H16*100</f>
        <v>106.01151907847373</v>
      </c>
      <c r="F18" s="227">
        <f>+D18/[5]DN!H37*100</f>
        <v>100.98398932621748</v>
      </c>
      <c r="G18" s="206">
        <f>+[5]DN!H16/'[5]Stanje BO'!H16*100</f>
        <v>31.501956114985539</v>
      </c>
      <c r="H18" s="80">
        <f>+C18/'[4]Stanje BO'!H16*100</f>
        <v>34.073816961703116</v>
      </c>
      <c r="I18" s="5"/>
      <c r="L18" s="7"/>
      <c r="M18" s="8"/>
    </row>
    <row r="19" spans="1:13" ht="15" customHeight="1" x14ac:dyDescent="0.2">
      <c r="A19" s="44" t="s">
        <v>44</v>
      </c>
      <c r="B19" s="12">
        <f>+[4]DN!G17</f>
        <v>1276</v>
      </c>
      <c r="C19" s="13">
        <f>+[4]DN!H17</f>
        <v>1329</v>
      </c>
      <c r="D19" s="13">
        <f>+[4]DN!H38</f>
        <v>1417.4285714285713</v>
      </c>
      <c r="E19" s="228">
        <f>+C19/[5]DN!H17*100</f>
        <v>105.22565320665083</v>
      </c>
      <c r="F19" s="229">
        <f>+D19/[5]DN!H38*100</f>
        <v>102.42593166098895</v>
      </c>
      <c r="G19" s="207">
        <f>+[5]DN!H17/'[5]Stanje BO'!H17*100</f>
        <v>45.010691375623665</v>
      </c>
      <c r="H19" s="82">
        <f>+C19/'[4]Stanje BO'!H17*100</f>
        <v>47.961024900757849</v>
      </c>
      <c r="I19" s="5"/>
      <c r="L19" s="7"/>
      <c r="M19" s="8"/>
    </row>
    <row r="20" spans="1:13" ht="15" customHeight="1" x14ac:dyDescent="0.2">
      <c r="A20" s="44" t="s">
        <v>45</v>
      </c>
      <c r="B20" s="12">
        <f>+[4]DN!G18</f>
        <v>546</v>
      </c>
      <c r="C20" s="13">
        <f>+[4]DN!H18</f>
        <v>550</v>
      </c>
      <c r="D20" s="13">
        <f>+[4]DN!H39</f>
        <v>596.14285714285711</v>
      </c>
      <c r="E20" s="228">
        <f>+C20/[5]DN!H18*100</f>
        <v>94.01709401709401</v>
      </c>
      <c r="F20" s="229">
        <f>+D20/[5]DN!H39*100</f>
        <v>94.390409409635822</v>
      </c>
      <c r="G20" s="207">
        <f>+[5]DN!H18/'[5]Stanje BO'!H18*100</f>
        <v>37.072243346007603</v>
      </c>
      <c r="H20" s="82">
        <f>+C20/'[4]Stanje BO'!H18*100</f>
        <v>38.088642659279785</v>
      </c>
      <c r="I20" s="5"/>
      <c r="L20" s="7"/>
      <c r="M20" s="8"/>
    </row>
    <row r="21" spans="1:13" ht="15" customHeight="1" x14ac:dyDescent="0.2">
      <c r="A21" s="44" t="s">
        <v>46</v>
      </c>
      <c r="B21" s="12">
        <f>+[4]DN!G19</f>
        <v>714</v>
      </c>
      <c r="C21" s="13">
        <f>+[4]DN!H19</f>
        <v>720</v>
      </c>
      <c r="D21" s="13">
        <f>+[4]DN!H40</f>
        <v>806.28571428571433</v>
      </c>
      <c r="E21" s="228">
        <f>+C21/[5]DN!H19*100</f>
        <v>108.43373493975903</v>
      </c>
      <c r="F21" s="229">
        <f>+D21/[5]DN!H40*100</f>
        <v>101.78539224526601</v>
      </c>
      <c r="G21" s="207">
        <f>+[5]DN!H19/'[5]Stanje BO'!H19*100</f>
        <v>29.059080962800877</v>
      </c>
      <c r="H21" s="82">
        <f>+C21/'[4]Stanje BO'!H19*100</f>
        <v>32.447048219918884</v>
      </c>
      <c r="I21" s="5"/>
      <c r="L21" s="7"/>
      <c r="M21" s="8"/>
    </row>
    <row r="22" spans="1:13" ht="15" customHeight="1" x14ac:dyDescent="0.2">
      <c r="A22" s="44" t="s">
        <v>43</v>
      </c>
      <c r="B22" s="12">
        <f>+[4]DN!G20</f>
        <v>3085</v>
      </c>
      <c r="C22" s="13">
        <f>+[4]DN!H20</f>
        <v>3291</v>
      </c>
      <c r="D22" s="13">
        <f>+[4]DN!H41</f>
        <v>3235.1428571428573</v>
      </c>
      <c r="E22" s="228">
        <f>+C22/[5]DN!H20*100</f>
        <v>108.11432325886992</v>
      </c>
      <c r="F22" s="229">
        <f>+D22/[5]DN!H41*100</f>
        <v>101.46511940499126</v>
      </c>
      <c r="G22" s="207">
        <f>+[5]DN!H20/'[5]Stanje BO'!H20*100</f>
        <v>27.753464624361779</v>
      </c>
      <c r="H22" s="82">
        <f>+C22/'[4]Stanje BO'!H20*100</f>
        <v>30.326207150755618</v>
      </c>
      <c r="I22" s="5"/>
      <c r="L22" s="7"/>
      <c r="M22" s="8"/>
    </row>
    <row r="23" spans="1:13" ht="15" customHeight="1" x14ac:dyDescent="0.2">
      <c r="A23" s="44"/>
      <c r="B23" s="12"/>
      <c r="C23" s="13"/>
      <c r="D23" s="13"/>
      <c r="E23" s="228"/>
      <c r="F23" s="229"/>
      <c r="G23" s="207"/>
      <c r="H23" s="82"/>
      <c r="I23" s="5"/>
      <c r="L23" s="7"/>
      <c r="M23" s="8"/>
    </row>
    <row r="24" spans="1:13" ht="15" customHeight="1" x14ac:dyDescent="0.2">
      <c r="A24" s="25" t="s">
        <v>65</v>
      </c>
      <c r="B24" s="26">
        <f>+[4]DN!G22</f>
        <v>305</v>
      </c>
      <c r="C24" s="27">
        <f>+[4]DN!H22</f>
        <v>285</v>
      </c>
      <c r="D24" s="27">
        <f>+[4]DN!H43</f>
        <v>475.42857142857144</v>
      </c>
      <c r="E24" s="230">
        <f>+C24/[5]DN!H22*100</f>
        <v>118.75</v>
      </c>
      <c r="F24" s="231">
        <f>+D24/[5]DN!H43*100</f>
        <v>99.313637720083562</v>
      </c>
      <c r="G24" s="232">
        <f>+[5]DN!H22/'[5]Stanje BO'!H22*100</f>
        <v>30.341340075853353</v>
      </c>
      <c r="H24" s="84">
        <f>+C24/'[4]Stanje BO'!H22*100</f>
        <v>23.360655737704921</v>
      </c>
      <c r="I24" s="5"/>
      <c r="L24" s="7"/>
      <c r="M24" s="8"/>
    </row>
    <row r="25" spans="1:13" ht="15" customHeight="1" x14ac:dyDescent="0.2">
      <c r="A25" s="10"/>
      <c r="B25" s="10"/>
      <c r="C25" s="10"/>
      <c r="D25" s="10"/>
      <c r="E25" s="10"/>
      <c r="F25" s="10"/>
      <c r="G25" s="10"/>
      <c r="H25" s="10"/>
    </row>
    <row r="26" spans="1:13" ht="15" customHeight="1" x14ac:dyDescent="0.2">
      <c r="A26" s="69" t="s">
        <v>147</v>
      </c>
    </row>
  </sheetData>
  <mergeCells count="5">
    <mergeCell ref="G3:H3"/>
    <mergeCell ref="G4:H4"/>
    <mergeCell ref="B3:D3"/>
    <mergeCell ref="E3:F3"/>
    <mergeCell ref="B4:D4"/>
  </mergeCells>
  <hyperlinks>
    <hyperlink ref="A26" location="Kazalo!A1" display="nazaj na kazalo" xr:uid="{00000000-0004-0000-23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36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6.7109375" style="6" customWidth="1"/>
    <col min="5" max="5" width="12.42578125" style="6" bestFit="1" customWidth="1"/>
    <col min="6" max="6" width="11.85546875" style="6" customWidth="1"/>
    <col min="7" max="7" width="10.7109375" style="6" customWidth="1"/>
    <col min="8" max="8" width="10.5703125" style="6" bestFit="1" customWidth="1"/>
    <col min="9" max="9" width="10.28515625" style="6" bestFit="1" customWidth="1"/>
    <col min="10" max="10" width="8.85546875" style="6" customWidth="1"/>
    <col min="11" max="11" width="10.140625" style="6" customWidth="1"/>
    <col min="12" max="12" width="11.28515625" style="6" customWidth="1"/>
    <col min="13" max="13" width="11.5703125" style="6" bestFit="1" customWidth="1"/>
    <col min="14" max="16384" width="9.140625" style="6"/>
  </cols>
  <sheetData>
    <row r="1" spans="1:13" ht="15" customHeight="1" x14ac:dyDescent="0.2">
      <c r="A1" s="9" t="s">
        <v>535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A2" s="124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ht="15" customHeight="1" x14ac:dyDescent="0.2">
      <c r="A3" s="160"/>
      <c r="B3" s="315"/>
      <c r="C3" s="316"/>
      <c r="D3" s="316"/>
      <c r="E3" s="178" t="s">
        <v>108</v>
      </c>
      <c r="F3" s="287" t="s">
        <v>249</v>
      </c>
      <c r="G3" s="172" t="s">
        <v>110</v>
      </c>
      <c r="H3" s="173"/>
      <c r="I3" s="179"/>
      <c r="J3" s="173"/>
      <c r="K3" s="173"/>
      <c r="L3" s="173"/>
    </row>
    <row r="4" spans="1:13" ht="15" customHeight="1" x14ac:dyDescent="0.2">
      <c r="A4" s="242"/>
      <c r="B4" s="310" t="s">
        <v>530</v>
      </c>
      <c r="C4" s="311"/>
      <c r="D4" s="311"/>
      <c r="E4" s="32" t="s">
        <v>111</v>
      </c>
      <c r="F4" s="286" t="s">
        <v>248</v>
      </c>
      <c r="G4" s="290" t="s">
        <v>81</v>
      </c>
      <c r="H4" s="291" t="s">
        <v>81</v>
      </c>
      <c r="I4" s="293"/>
      <c r="J4" s="311" t="s">
        <v>121</v>
      </c>
      <c r="K4" s="311"/>
      <c r="L4" s="311"/>
    </row>
    <row r="5" spans="1:13" ht="15" customHeight="1" x14ac:dyDescent="0.2">
      <c r="A5" s="242"/>
      <c r="B5" s="290"/>
      <c r="C5" s="291" t="s">
        <v>107</v>
      </c>
      <c r="D5" s="291"/>
      <c r="E5" s="32" t="s">
        <v>531</v>
      </c>
      <c r="F5" s="286" t="s">
        <v>112</v>
      </c>
      <c r="G5" s="290" t="s">
        <v>113</v>
      </c>
      <c r="H5" s="291" t="s">
        <v>113</v>
      </c>
      <c r="I5" s="293" t="s">
        <v>116</v>
      </c>
      <c r="J5" s="291"/>
      <c r="K5" s="291" t="s">
        <v>119</v>
      </c>
      <c r="L5" s="291" t="s">
        <v>120</v>
      </c>
    </row>
    <row r="6" spans="1:13" ht="15" customHeight="1" x14ac:dyDescent="0.2">
      <c r="A6" s="242" t="s">
        <v>67</v>
      </c>
      <c r="B6" s="296"/>
      <c r="C6" s="297"/>
      <c r="D6" s="142" t="str">
        <f>[3]Obdobja!B11</f>
        <v>VIII 25</v>
      </c>
      <c r="E6" s="32" t="s">
        <v>109</v>
      </c>
      <c r="F6" s="286" t="s">
        <v>532</v>
      </c>
      <c r="G6" s="290" t="s">
        <v>114</v>
      </c>
      <c r="H6" s="291" t="s">
        <v>115</v>
      </c>
      <c r="I6" s="293" t="s">
        <v>81</v>
      </c>
      <c r="J6" s="291" t="s">
        <v>117</v>
      </c>
      <c r="K6" s="291" t="s">
        <v>118</v>
      </c>
      <c r="L6" s="291" t="s">
        <v>118</v>
      </c>
    </row>
    <row r="7" spans="1:13" ht="15" customHeight="1" x14ac:dyDescent="0.2">
      <c r="A7" s="243" t="s">
        <v>61</v>
      </c>
      <c r="B7" s="166" t="s">
        <v>597</v>
      </c>
      <c r="C7" s="167" t="str">
        <f>[3]Obdobja!B11</f>
        <v>VIII 25</v>
      </c>
      <c r="D7" s="167" t="str">
        <f>[3]Obdobja!C11</f>
        <v>VIII 24</v>
      </c>
      <c r="E7" s="180" t="str">
        <f>[3]Obdobja!B11</f>
        <v>VIII 25</v>
      </c>
      <c r="F7" s="180" t="str">
        <f>[3]Obdobja!B11</f>
        <v>VIII 25</v>
      </c>
      <c r="G7" s="167" t="str">
        <f>[3]Obdobja!B11</f>
        <v>VIII 25</v>
      </c>
      <c r="H7" s="167" t="str">
        <f>[3]Obdobja!B11</f>
        <v>VIII 25</v>
      </c>
      <c r="I7" s="181" t="str">
        <f>[3]Obdobja!B11</f>
        <v>VIII 25</v>
      </c>
      <c r="J7" s="167" t="str">
        <f>[3]Obdobja!B11</f>
        <v>VIII 25</v>
      </c>
      <c r="K7" s="167" t="str">
        <f>[3]Obdobja!B11</f>
        <v>VIII 25</v>
      </c>
      <c r="L7" s="167" t="str">
        <f>[3]Obdobja!B11</f>
        <v>VIII 25</v>
      </c>
    </row>
    <row r="8" spans="1:13" ht="15" customHeight="1" x14ac:dyDescent="0.2">
      <c r="A8" s="21" t="s">
        <v>22</v>
      </c>
      <c r="B8" s="22">
        <v>6318</v>
      </c>
      <c r="C8" s="23">
        <f>SUM(C10:C21)</f>
        <v>6300</v>
      </c>
      <c r="D8" s="76">
        <f>+C8/'[6]S invalidi'!I4*100</f>
        <v>87.731513716752545</v>
      </c>
      <c r="E8" s="58">
        <f>SUM(E10:E21)</f>
        <v>55</v>
      </c>
      <c r="F8" s="58">
        <f t="shared" ref="F8:K8" si="0">SUM(F10:F21)</f>
        <v>79</v>
      </c>
      <c r="G8" s="23">
        <f>+'[3]14a'!L8</f>
        <v>5</v>
      </c>
      <c r="H8" s="23">
        <f>+'[3]14a'!N8</f>
        <v>10</v>
      </c>
      <c r="I8" s="61">
        <f>+'[3]14a'!P8</f>
        <v>18</v>
      </c>
      <c r="J8" s="23">
        <f t="shared" si="0"/>
        <v>89</v>
      </c>
      <c r="K8" s="23">
        <f t="shared" si="0"/>
        <v>0</v>
      </c>
      <c r="L8" s="23" t="s">
        <v>262</v>
      </c>
    </row>
    <row r="9" spans="1:13" ht="12.75" customHeight="1" x14ac:dyDescent="0.2">
      <c r="A9" s="11"/>
      <c r="B9" s="15"/>
      <c r="C9" s="16"/>
      <c r="D9" s="79"/>
      <c r="E9" s="60"/>
      <c r="F9" s="60"/>
      <c r="G9" s="16"/>
      <c r="H9" s="16"/>
      <c r="I9" s="62"/>
      <c r="J9" s="16"/>
      <c r="K9" s="16"/>
      <c r="L9" s="16"/>
    </row>
    <row r="10" spans="1:13" ht="15.75" customHeight="1" x14ac:dyDescent="0.2">
      <c r="A10" s="18" t="s">
        <v>23</v>
      </c>
      <c r="B10" s="12">
        <v>1020</v>
      </c>
      <c r="C10" s="13">
        <f>+'[3]14a'!B10</f>
        <v>1004</v>
      </c>
      <c r="D10" s="82">
        <f>+C10/'[6]S invalidi'!I6*100</f>
        <v>88.692579505300344</v>
      </c>
      <c r="E10" s="33">
        <f>SUM('[3]14a'!C10,'[3]14a'!E10,'[3]14a'!G10)</f>
        <v>6</v>
      </c>
      <c r="F10" s="33">
        <f>+'[3]14a'!I10</f>
        <v>4</v>
      </c>
      <c r="G10" s="13" t="str">
        <f>+'[3]14a'!L10</f>
        <v>-</v>
      </c>
      <c r="H10" s="13">
        <f>+'[3]14a'!N10</f>
        <v>2</v>
      </c>
      <c r="I10" s="63">
        <f>+'[3]14a'!P10</f>
        <v>1</v>
      </c>
      <c r="J10" s="13">
        <f>+'[3]14b'!B8</f>
        <v>14</v>
      </c>
      <c r="K10" s="13" t="str">
        <f>+'[3]14b'!D8</f>
        <v>-</v>
      </c>
      <c r="L10" s="13" t="str">
        <f>+'[3]14b'!F8</f>
        <v>-</v>
      </c>
    </row>
    <row r="11" spans="1:13" ht="15" customHeight="1" x14ac:dyDescent="0.2">
      <c r="A11" s="18" t="s">
        <v>24</v>
      </c>
      <c r="B11" s="12">
        <v>377</v>
      </c>
      <c r="C11" s="13">
        <f>+'[3]14a'!B11</f>
        <v>369</v>
      </c>
      <c r="D11" s="82">
        <f>+C11/'[6]S invalidi'!I14*100</f>
        <v>87.648456057007124</v>
      </c>
      <c r="E11" s="33" t="s">
        <v>262</v>
      </c>
      <c r="F11" s="33">
        <f>+'[3]14a'!I11</f>
        <v>4</v>
      </c>
      <c r="G11" s="13">
        <f>+'[3]14a'!L11</f>
        <v>1</v>
      </c>
      <c r="H11" s="13" t="str">
        <f>+'[3]14a'!N11</f>
        <v>-</v>
      </c>
      <c r="I11" s="63" t="str">
        <f>+'[3]14a'!P11</f>
        <v>-</v>
      </c>
      <c r="J11" s="13">
        <f>+'[3]14b'!B9</f>
        <v>7</v>
      </c>
      <c r="K11" s="13" t="str">
        <f>+'[3]14b'!D9</f>
        <v>-</v>
      </c>
      <c r="L11" s="13" t="str">
        <f>+'[3]14b'!F9</f>
        <v>-</v>
      </c>
      <c r="M11" s="8"/>
    </row>
    <row r="12" spans="1:13" ht="15" customHeight="1" x14ac:dyDescent="0.2">
      <c r="A12" s="18" t="s">
        <v>25</v>
      </c>
      <c r="B12" s="12">
        <v>298</v>
      </c>
      <c r="C12" s="13">
        <f>+'[3]14a'!B12</f>
        <v>302</v>
      </c>
      <c r="D12" s="82">
        <f>+C12/'[6]S invalidi'!I22*100</f>
        <v>101.68350168350169</v>
      </c>
      <c r="E12" s="33" t="s">
        <v>262</v>
      </c>
      <c r="F12" s="33">
        <f>+'[3]14a'!I12</f>
        <v>5</v>
      </c>
      <c r="G12" s="13" t="str">
        <f>+'[3]14a'!L12</f>
        <v>-</v>
      </c>
      <c r="H12" s="13" t="str">
        <f>+'[3]14a'!N12</f>
        <v>-</v>
      </c>
      <c r="I12" s="63">
        <f>+'[3]14a'!P12</f>
        <v>1</v>
      </c>
      <c r="J12" s="13">
        <f>+'[3]14b'!B10</f>
        <v>6</v>
      </c>
      <c r="K12" s="13" t="str">
        <f>+'[3]14b'!D10</f>
        <v>-</v>
      </c>
      <c r="L12" s="13" t="str">
        <f>+'[3]14b'!F10</f>
        <v>-</v>
      </c>
      <c r="M12" s="8"/>
    </row>
    <row r="13" spans="1:13" ht="15" customHeight="1" x14ac:dyDescent="0.2">
      <c r="A13" s="18" t="s">
        <v>26</v>
      </c>
      <c r="B13" s="12">
        <v>1250</v>
      </c>
      <c r="C13" s="13">
        <f>+'[3]14a'!B13</f>
        <v>1254</v>
      </c>
      <c r="D13" s="82">
        <f>+C13/'[6]S invalidi'!I29*100</f>
        <v>91.868131868131869</v>
      </c>
      <c r="E13" s="33">
        <f>SUM('[3]14a'!C13,'[3]14a'!E13,'[3]14a'!G13)</f>
        <v>21</v>
      </c>
      <c r="F13" s="33">
        <f>+'[3]14a'!I13</f>
        <v>16</v>
      </c>
      <c r="G13" s="13">
        <f>+'[3]14a'!L13</f>
        <v>2</v>
      </c>
      <c r="H13" s="13">
        <f>+'[3]14a'!N13</f>
        <v>2</v>
      </c>
      <c r="I13" s="63">
        <f>+'[3]14a'!P13</f>
        <v>1</v>
      </c>
      <c r="J13" s="13">
        <f>+'[3]14b'!B11</f>
        <v>20</v>
      </c>
      <c r="K13" s="13" t="str">
        <f>+'[3]14b'!D11</f>
        <v>-</v>
      </c>
      <c r="L13" s="13" t="str">
        <f>+'[3]14b'!F11</f>
        <v>-</v>
      </c>
      <c r="M13" s="8"/>
    </row>
    <row r="14" spans="1:13" ht="15" customHeight="1" x14ac:dyDescent="0.2">
      <c r="A14" s="18" t="s">
        <v>27</v>
      </c>
      <c r="B14" s="12">
        <v>695</v>
      </c>
      <c r="C14" s="13">
        <f>+'[3]14a'!B14</f>
        <v>699</v>
      </c>
      <c r="D14" s="82">
        <f>+C14/'[6]S invalidi'!I40*100</f>
        <v>92.705570291777178</v>
      </c>
      <c r="E14" s="33">
        <f>SUM('[3]14a'!C14,'[3]14a'!E14,'[3]14a'!G14)</f>
        <v>19</v>
      </c>
      <c r="F14" s="33">
        <f>+'[3]14a'!I14</f>
        <v>13</v>
      </c>
      <c r="G14" s="13">
        <f>+'[3]14a'!L14</f>
        <v>1</v>
      </c>
      <c r="H14" s="13" t="str">
        <f>+'[3]14a'!N14</f>
        <v>-</v>
      </c>
      <c r="I14" s="63">
        <f>+'[3]14a'!P14</f>
        <v>3</v>
      </c>
      <c r="J14" s="13">
        <f>+'[3]14b'!B12</f>
        <v>10</v>
      </c>
      <c r="K14" s="13" t="str">
        <f>+'[3]14b'!D12</f>
        <v>-</v>
      </c>
      <c r="L14" s="13" t="str">
        <f>+'[3]14b'!F12</f>
        <v>-</v>
      </c>
      <c r="M14" s="8"/>
    </row>
    <row r="15" spans="1:13" ht="15" customHeight="1" x14ac:dyDescent="0.2">
      <c r="A15" s="18" t="s">
        <v>28</v>
      </c>
      <c r="B15" s="12">
        <v>562</v>
      </c>
      <c r="C15" s="13">
        <f>+'[3]14a'!B15</f>
        <v>563</v>
      </c>
      <c r="D15" s="82">
        <f>+C15/'[6]S invalidi'!I47*100</f>
        <v>74.176548089591563</v>
      </c>
      <c r="E15" s="33">
        <f>SUM('[3]14a'!C15,'[3]14a'!E15,'[3]14a'!G15)</f>
        <v>9</v>
      </c>
      <c r="F15" s="33">
        <f>+'[3]14a'!I15</f>
        <v>13</v>
      </c>
      <c r="G15" s="13" t="str">
        <f>+'[3]14a'!L15</f>
        <v>-</v>
      </c>
      <c r="H15" s="13">
        <f>+'[3]14a'!N15</f>
        <v>1</v>
      </c>
      <c r="I15" s="63">
        <f>+'[3]14a'!P15</f>
        <v>4</v>
      </c>
      <c r="J15" s="13">
        <f>+'[3]14b'!B13</f>
        <v>13</v>
      </c>
      <c r="K15" s="13" t="str">
        <f>+'[3]14b'!D13</f>
        <v>-</v>
      </c>
      <c r="L15" s="13" t="str">
        <f>+'[3]14b'!F13</f>
        <v>-</v>
      </c>
      <c r="M15" s="8"/>
    </row>
    <row r="16" spans="1:13" ht="15" customHeight="1" x14ac:dyDescent="0.2">
      <c r="A16" s="18" t="s">
        <v>29</v>
      </c>
      <c r="B16" s="12">
        <v>185</v>
      </c>
      <c r="C16" s="13">
        <f>+'[3]14a'!B16</f>
        <v>178</v>
      </c>
      <c r="D16" s="82">
        <f>+C16/'[6]S invalidi'!I53*100</f>
        <v>71.2</v>
      </c>
      <c r="E16" s="33" t="s">
        <v>262</v>
      </c>
      <c r="F16" s="33">
        <f>+'[3]14a'!I16</f>
        <v>2</v>
      </c>
      <c r="G16" s="13" t="str">
        <f>+'[3]14a'!L16</f>
        <v>-</v>
      </c>
      <c r="H16" s="13">
        <f>+'[3]14a'!N16</f>
        <v>1</v>
      </c>
      <c r="I16" s="63">
        <f>+'[3]14a'!P16</f>
        <v>4</v>
      </c>
      <c r="J16" s="13">
        <f>+'[3]14b'!B14</f>
        <v>2</v>
      </c>
      <c r="K16" s="13" t="str">
        <f>+'[3]14b'!D14</f>
        <v>-</v>
      </c>
      <c r="L16" s="13" t="str">
        <f>+'[3]14b'!F14</f>
        <v>-</v>
      </c>
      <c r="M16" s="8"/>
    </row>
    <row r="17" spans="1:13" ht="15" customHeight="1" x14ac:dyDescent="0.2">
      <c r="A17" s="18" t="s">
        <v>30</v>
      </c>
      <c r="B17" s="12">
        <v>421</v>
      </c>
      <c r="C17" s="13">
        <f>+'[3]14a'!B17</f>
        <v>418</v>
      </c>
      <c r="D17" s="82">
        <f>+C17/'[6]S invalidi'!I59*100</f>
        <v>91.666666666666657</v>
      </c>
      <c r="E17" s="33" t="s">
        <v>262</v>
      </c>
      <c r="F17" s="33" t="str">
        <f>+'[3]14a'!I17</f>
        <v>-</v>
      </c>
      <c r="G17" s="13" t="str">
        <f>+'[3]14a'!L17</f>
        <v>-</v>
      </c>
      <c r="H17" s="13">
        <f>+'[3]14a'!N17</f>
        <v>2</v>
      </c>
      <c r="I17" s="63" t="str">
        <f>+'[3]14a'!P17</f>
        <v>-</v>
      </c>
      <c r="J17" s="13">
        <f>+'[3]14b'!B15</f>
        <v>4</v>
      </c>
      <c r="K17" s="13" t="str">
        <f>+'[3]14b'!D15</f>
        <v>-</v>
      </c>
      <c r="L17" s="13" t="str">
        <f>+'[3]14b'!F15</f>
        <v>-</v>
      </c>
      <c r="M17" s="8"/>
    </row>
    <row r="18" spans="1:13" ht="15" customHeight="1" x14ac:dyDescent="0.2">
      <c r="A18" s="18" t="s">
        <v>31</v>
      </c>
      <c r="B18" s="12">
        <v>294</v>
      </c>
      <c r="C18" s="13">
        <f>+'[3]14a'!B18</f>
        <v>300</v>
      </c>
      <c r="D18" s="82">
        <f>+C18/'[6]S invalidi'!I65*100</f>
        <v>88.495575221238937</v>
      </c>
      <c r="E18" s="33" t="s">
        <v>262</v>
      </c>
      <c r="F18" s="33">
        <f>+'[3]14a'!I18</f>
        <v>11</v>
      </c>
      <c r="G18" s="13">
        <f>+'[3]14a'!L18</f>
        <v>1</v>
      </c>
      <c r="H18" s="13">
        <f>+'[3]14a'!N18</f>
        <v>1</v>
      </c>
      <c r="I18" s="63">
        <f>+'[3]14a'!P18</f>
        <v>2</v>
      </c>
      <c r="J18" s="13">
        <f>+'[3]14b'!B16</f>
        <v>1</v>
      </c>
      <c r="K18" s="13" t="str">
        <f>+'[3]14b'!D16</f>
        <v>-</v>
      </c>
      <c r="L18" s="13" t="str">
        <f>+'[3]14b'!F16</f>
        <v>-</v>
      </c>
      <c r="M18" s="8"/>
    </row>
    <row r="19" spans="1:13" ht="15" customHeight="1" x14ac:dyDescent="0.2">
      <c r="A19" s="18" t="s">
        <v>32</v>
      </c>
      <c r="B19" s="12">
        <v>373</v>
      </c>
      <c r="C19" s="13">
        <f>+'[3]14a'!B19</f>
        <v>367</v>
      </c>
      <c r="D19" s="82">
        <f>+C19/'[6]S invalidi'!I69*100</f>
        <v>73.547094188376747</v>
      </c>
      <c r="E19" s="33" t="s">
        <v>262</v>
      </c>
      <c r="F19" s="33">
        <f>+'[3]14a'!I19</f>
        <v>5</v>
      </c>
      <c r="G19" s="13" t="str">
        <f>+'[3]14a'!L19</f>
        <v>-</v>
      </c>
      <c r="H19" s="13" t="str">
        <f>+'[3]14a'!N19</f>
        <v>-</v>
      </c>
      <c r="I19" s="63" t="str">
        <f>+'[3]14a'!P19</f>
        <v>-</v>
      </c>
      <c r="J19" s="13">
        <f>+'[3]14b'!B17</f>
        <v>4</v>
      </c>
      <c r="K19" s="13" t="str">
        <f>+'[3]14b'!D17</f>
        <v>-</v>
      </c>
      <c r="L19" s="13" t="str">
        <f>+'[3]14b'!F17</f>
        <v>-</v>
      </c>
      <c r="M19" s="8"/>
    </row>
    <row r="20" spans="1:13" ht="15" customHeight="1" x14ac:dyDescent="0.2">
      <c r="A20" s="18" t="s">
        <v>33</v>
      </c>
      <c r="B20" s="12">
        <v>202</v>
      </c>
      <c r="C20" s="13">
        <f>+'[3]14a'!B20</f>
        <v>200</v>
      </c>
      <c r="D20" s="82">
        <f>+C20/'[6]S invalidi'!I74*100</f>
        <v>92.592592592592595</v>
      </c>
      <c r="E20" s="33" t="s">
        <v>262</v>
      </c>
      <c r="F20" s="33" t="str">
        <f>+'[3]14a'!I20</f>
        <v>-</v>
      </c>
      <c r="G20" s="13" t="str">
        <f>+'[3]14a'!L20</f>
        <v>-</v>
      </c>
      <c r="H20" s="13" t="str">
        <f>+'[3]14a'!N20</f>
        <v>-</v>
      </c>
      <c r="I20" s="63" t="str">
        <f>+'[3]14a'!P20</f>
        <v>-</v>
      </c>
      <c r="J20" s="13">
        <f>+'[3]14b'!B18</f>
        <v>2</v>
      </c>
      <c r="K20" s="13" t="str">
        <f>+'[3]14b'!D18</f>
        <v>-</v>
      </c>
      <c r="L20" s="13" t="str">
        <f>+'[3]14b'!F18</f>
        <v>-</v>
      </c>
      <c r="M20" s="8"/>
    </row>
    <row r="21" spans="1:13" ht="15" customHeight="1" x14ac:dyDescent="0.2">
      <c r="A21" s="25" t="s">
        <v>34</v>
      </c>
      <c r="B21" s="26">
        <v>641</v>
      </c>
      <c r="C21" s="27">
        <f>+'[3]14a'!B21</f>
        <v>646</v>
      </c>
      <c r="D21" s="84">
        <f>+C21/'[6]S invalidi'!I80*100</f>
        <v>93.21789321789322</v>
      </c>
      <c r="E21" s="34" t="s">
        <v>262</v>
      </c>
      <c r="F21" s="34">
        <f>+'[3]14a'!I21</f>
        <v>6</v>
      </c>
      <c r="G21" s="27" t="str">
        <f>+'[3]14a'!L21</f>
        <v>-</v>
      </c>
      <c r="H21" s="27">
        <f>+'[3]14a'!N21</f>
        <v>1</v>
      </c>
      <c r="I21" s="64">
        <f>+'[3]14a'!P21</f>
        <v>2</v>
      </c>
      <c r="J21" s="27">
        <f>+'[3]14b'!B19</f>
        <v>6</v>
      </c>
      <c r="K21" s="27" t="str">
        <f>+'[3]14b'!D19</f>
        <v>-</v>
      </c>
      <c r="L21" s="27" t="str">
        <f>+'[3]14b'!F19</f>
        <v>-</v>
      </c>
      <c r="M21" s="8"/>
    </row>
    <row r="22" spans="1:13" ht="15" customHeight="1" x14ac:dyDescent="0.2">
      <c r="A22" s="10"/>
      <c r="B22" s="10"/>
      <c r="C22" s="10"/>
      <c r="D22" s="10"/>
      <c r="E22" s="59"/>
      <c r="F22" s="10"/>
      <c r="G22" s="10"/>
      <c r="H22" s="10"/>
      <c r="I22" s="10"/>
      <c r="J22" s="10"/>
      <c r="K22" s="10"/>
      <c r="L22" s="10"/>
    </row>
    <row r="23" spans="1:13" ht="15" customHeight="1" x14ac:dyDescent="0.2">
      <c r="A23" s="69" t="s">
        <v>147</v>
      </c>
      <c r="E23" s="7"/>
    </row>
    <row r="24" spans="1:13" ht="15" customHeight="1" x14ac:dyDescent="0.25">
      <c r="C24" s="43"/>
    </row>
    <row r="25" spans="1:13" ht="15" customHeight="1" x14ac:dyDescent="0.2">
      <c r="A25" s="188"/>
      <c r="B25" s="188"/>
    </row>
    <row r="27" spans="1:13" s="67" customFormat="1" ht="15" customHeight="1" x14ac:dyDescent="0.2">
      <c r="C27" s="220"/>
      <c r="D27" s="220"/>
      <c r="H27" s="220"/>
      <c r="I27" s="220"/>
      <c r="J27" s="220"/>
    </row>
    <row r="28" spans="1:13" s="67" customFormat="1" ht="15" customHeight="1" x14ac:dyDescent="0.2"/>
    <row r="29" spans="1:13" s="67" customFormat="1" ht="15" customHeight="1" x14ac:dyDescent="0.2"/>
    <row r="30" spans="1:13" s="67" customFormat="1" ht="15" customHeight="1" x14ac:dyDescent="0.2"/>
    <row r="31" spans="1:13" s="67" customFormat="1" ht="15" customHeight="1" x14ac:dyDescent="0.2"/>
    <row r="32" spans="1:13" s="67" customFormat="1" ht="15" customHeight="1" x14ac:dyDescent="0.2"/>
    <row r="33" s="67" customFormat="1" ht="15" customHeight="1" x14ac:dyDescent="0.2"/>
    <row r="34" s="67" customFormat="1" ht="15" customHeight="1" x14ac:dyDescent="0.2"/>
    <row r="35" s="67" customFormat="1" ht="15" customHeight="1" x14ac:dyDescent="0.2"/>
    <row r="36" s="67" customFormat="1" ht="15" customHeight="1" x14ac:dyDescent="0.2"/>
  </sheetData>
  <mergeCells count="3">
    <mergeCell ref="B3:D3"/>
    <mergeCell ref="B4:D4"/>
    <mergeCell ref="J4:L4"/>
  </mergeCells>
  <hyperlinks>
    <hyperlink ref="A23" location="Kazalo!A1" display="nazaj na kazalo" xr:uid="{18670E4E-A72A-4E29-A3F0-2354E1B44829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1:AG27"/>
  <sheetViews>
    <sheetView showGridLines="0" tabSelected="1" workbookViewId="0"/>
  </sheetViews>
  <sheetFormatPr defaultColWidth="9.140625" defaultRowHeight="12.75" x14ac:dyDescent="0.2"/>
  <cols>
    <col min="1" max="1" width="39.140625" style="221" customWidth="1"/>
    <col min="2" max="2" width="7.28515625" style="221" customWidth="1"/>
    <col min="3" max="14" width="5.42578125" style="221" customWidth="1"/>
    <col min="15" max="15" width="3.5703125" style="221" customWidth="1"/>
    <col min="16" max="16" width="5.85546875" style="221" customWidth="1"/>
    <col min="17" max="17" width="9.140625" style="221"/>
    <col min="18" max="25" width="5" style="221" customWidth="1"/>
    <col min="26" max="26" width="9.140625" style="221"/>
    <col min="27" max="29" width="5" style="221" customWidth="1"/>
    <col min="30" max="30" width="9.140625" style="221"/>
    <col min="31" max="32" width="5" style="221" customWidth="1"/>
    <col min="33" max="16384" width="9.140625" style="221"/>
  </cols>
  <sheetData>
    <row r="1" spans="1:14" x14ac:dyDescent="0.2">
      <c r="A1" s="9" t="s">
        <v>602</v>
      </c>
    </row>
    <row r="3" spans="1:14" ht="15" customHeight="1" x14ac:dyDescent="0.2">
      <c r="A3" s="318" t="s">
        <v>263</v>
      </c>
      <c r="B3" s="320" t="s">
        <v>264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ht="15" customHeight="1" x14ac:dyDescent="0.2">
      <c r="A4" s="319"/>
      <c r="B4" s="233" t="s">
        <v>247</v>
      </c>
      <c r="C4" s="136" t="s">
        <v>250</v>
      </c>
      <c r="D4" s="136" t="s">
        <v>251</v>
      </c>
      <c r="E4" s="136" t="s">
        <v>252</v>
      </c>
      <c r="F4" s="136" t="s">
        <v>253</v>
      </c>
      <c r="G4" s="136" t="s">
        <v>254</v>
      </c>
      <c r="H4" s="136" t="s">
        <v>255</v>
      </c>
      <c r="I4" s="136" t="s">
        <v>256</v>
      </c>
      <c r="J4" s="136" t="s">
        <v>257</v>
      </c>
      <c r="K4" s="136" t="s">
        <v>258</v>
      </c>
      <c r="L4" s="136" t="s">
        <v>259</v>
      </c>
      <c r="M4" s="136" t="s">
        <v>260</v>
      </c>
      <c r="N4" s="136" t="s">
        <v>261</v>
      </c>
    </row>
    <row r="5" spans="1:14" ht="15" customHeight="1" x14ac:dyDescent="0.2">
      <c r="A5" s="135" t="s">
        <v>265</v>
      </c>
      <c r="B5" s="234">
        <v>437</v>
      </c>
      <c r="C5" s="235">
        <v>69</v>
      </c>
      <c r="D5" s="235">
        <v>29</v>
      </c>
      <c r="E5" s="235">
        <v>24</v>
      </c>
      <c r="F5" s="235">
        <v>103</v>
      </c>
      <c r="G5" s="235">
        <v>59</v>
      </c>
      <c r="H5" s="235">
        <v>38</v>
      </c>
      <c r="I5" s="235">
        <v>14</v>
      </c>
      <c r="J5" s="235">
        <v>9</v>
      </c>
      <c r="K5" s="235">
        <v>28</v>
      </c>
      <c r="L5" s="235">
        <v>15</v>
      </c>
      <c r="M5" s="235">
        <v>20</v>
      </c>
      <c r="N5" s="235">
        <v>29</v>
      </c>
    </row>
    <row r="6" spans="1:14" ht="15" customHeight="1" x14ac:dyDescent="0.2">
      <c r="A6" s="137"/>
      <c r="B6" s="234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15" customHeight="1" x14ac:dyDescent="0.2">
      <c r="A7" s="138" t="s">
        <v>266</v>
      </c>
      <c r="B7" s="234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</row>
    <row r="8" spans="1:14" x14ac:dyDescent="0.2">
      <c r="A8" s="140" t="s">
        <v>581</v>
      </c>
      <c r="B8" s="234">
        <v>11</v>
      </c>
      <c r="C8" s="236">
        <v>2</v>
      </c>
      <c r="D8" s="236" t="s">
        <v>262</v>
      </c>
      <c r="E8" s="236" t="s">
        <v>262</v>
      </c>
      <c r="F8" s="236">
        <v>1</v>
      </c>
      <c r="G8" s="236">
        <v>5</v>
      </c>
      <c r="H8" s="236">
        <v>2</v>
      </c>
      <c r="I8" s="236" t="s">
        <v>262</v>
      </c>
      <c r="J8" s="236" t="s">
        <v>262</v>
      </c>
      <c r="K8" s="236">
        <v>1</v>
      </c>
      <c r="L8" s="236" t="s">
        <v>262</v>
      </c>
      <c r="M8" s="236" t="s">
        <v>262</v>
      </c>
      <c r="N8" s="236" t="s">
        <v>262</v>
      </c>
    </row>
    <row r="9" spans="1:14" s="267" customFormat="1" ht="22.5" x14ac:dyDescent="0.2">
      <c r="A9" s="140" t="s">
        <v>517</v>
      </c>
      <c r="B9" s="234">
        <v>71</v>
      </c>
      <c r="C9" s="236">
        <v>4</v>
      </c>
      <c r="D9" s="236" t="s">
        <v>262</v>
      </c>
      <c r="E9" s="236">
        <v>3</v>
      </c>
      <c r="F9" s="236">
        <v>44</v>
      </c>
      <c r="G9" s="236">
        <v>12</v>
      </c>
      <c r="H9" s="236" t="s">
        <v>262</v>
      </c>
      <c r="I9" s="236">
        <v>3</v>
      </c>
      <c r="J9" s="236">
        <v>1</v>
      </c>
      <c r="K9" s="236">
        <v>1</v>
      </c>
      <c r="L9" s="236" t="s">
        <v>262</v>
      </c>
      <c r="M9" s="236">
        <v>1</v>
      </c>
      <c r="N9" s="236">
        <v>2</v>
      </c>
    </row>
    <row r="10" spans="1:14" s="267" customFormat="1" ht="22.5" x14ac:dyDescent="0.2">
      <c r="A10" s="140" t="s">
        <v>539</v>
      </c>
      <c r="B10" s="234">
        <v>9</v>
      </c>
      <c r="C10" s="236" t="s">
        <v>262</v>
      </c>
      <c r="D10" s="236" t="s">
        <v>262</v>
      </c>
      <c r="E10" s="236" t="s">
        <v>262</v>
      </c>
      <c r="F10" s="236" t="s">
        <v>262</v>
      </c>
      <c r="G10" s="236" t="s">
        <v>262</v>
      </c>
      <c r="H10" s="236" t="s">
        <v>262</v>
      </c>
      <c r="I10" s="236" t="s">
        <v>262</v>
      </c>
      <c r="J10" s="236" t="s">
        <v>262</v>
      </c>
      <c r="K10" s="236">
        <v>9</v>
      </c>
      <c r="L10" s="236" t="s">
        <v>262</v>
      </c>
      <c r="M10" s="236" t="s">
        <v>262</v>
      </c>
      <c r="N10" s="236" t="s">
        <v>262</v>
      </c>
    </row>
    <row r="11" spans="1:14" s="267" customFormat="1" x14ac:dyDescent="0.2">
      <c r="A11" s="140" t="s">
        <v>538</v>
      </c>
      <c r="B11" s="234">
        <v>32</v>
      </c>
      <c r="C11" s="236">
        <v>2</v>
      </c>
      <c r="D11" s="236">
        <v>3</v>
      </c>
      <c r="E11" s="236">
        <v>4</v>
      </c>
      <c r="F11" s="236" t="s">
        <v>262</v>
      </c>
      <c r="G11" s="236">
        <v>3</v>
      </c>
      <c r="H11" s="236">
        <v>6</v>
      </c>
      <c r="I11" s="236">
        <v>3</v>
      </c>
      <c r="J11" s="236" t="s">
        <v>262</v>
      </c>
      <c r="K11" s="236" t="s">
        <v>262</v>
      </c>
      <c r="L11" s="236" t="s">
        <v>262</v>
      </c>
      <c r="M11" s="236">
        <v>5</v>
      </c>
      <c r="N11" s="236">
        <v>6</v>
      </c>
    </row>
    <row r="12" spans="1:14" s="267" customFormat="1" x14ac:dyDescent="0.2">
      <c r="A12" s="140" t="s">
        <v>547</v>
      </c>
      <c r="B12" s="234">
        <v>52</v>
      </c>
      <c r="C12" s="236">
        <v>12</v>
      </c>
      <c r="D12" s="236">
        <v>1</v>
      </c>
      <c r="E12" s="236">
        <v>3</v>
      </c>
      <c r="F12" s="236">
        <v>4</v>
      </c>
      <c r="G12" s="236">
        <v>8</v>
      </c>
      <c r="H12" s="236">
        <v>3</v>
      </c>
      <c r="I12" s="236">
        <v>2</v>
      </c>
      <c r="J12" s="236" t="s">
        <v>262</v>
      </c>
      <c r="K12" s="236">
        <v>3</v>
      </c>
      <c r="L12" s="236">
        <v>2</v>
      </c>
      <c r="M12" s="236">
        <v>10</v>
      </c>
      <c r="N12" s="236">
        <v>4</v>
      </c>
    </row>
    <row r="13" spans="1:14" s="267" customFormat="1" x14ac:dyDescent="0.2">
      <c r="A13" s="140" t="s">
        <v>548</v>
      </c>
      <c r="B13" s="234">
        <v>10</v>
      </c>
      <c r="C13" s="236">
        <v>7</v>
      </c>
      <c r="D13" s="236">
        <v>1</v>
      </c>
      <c r="E13" s="236" t="s">
        <v>262</v>
      </c>
      <c r="F13" s="236" t="s">
        <v>262</v>
      </c>
      <c r="G13" s="236" t="s">
        <v>262</v>
      </c>
      <c r="H13" s="236">
        <v>1</v>
      </c>
      <c r="I13" s="236" t="s">
        <v>262</v>
      </c>
      <c r="J13" s="236" t="s">
        <v>262</v>
      </c>
      <c r="K13" s="236" t="s">
        <v>262</v>
      </c>
      <c r="L13" s="236" t="s">
        <v>262</v>
      </c>
      <c r="M13" s="236" t="s">
        <v>262</v>
      </c>
      <c r="N13" s="236">
        <v>1</v>
      </c>
    </row>
    <row r="14" spans="1:14" s="267" customFormat="1" x14ac:dyDescent="0.2">
      <c r="A14" s="140" t="s">
        <v>540</v>
      </c>
      <c r="B14" s="234">
        <v>19</v>
      </c>
      <c r="C14" s="236">
        <v>2</v>
      </c>
      <c r="D14" s="236" t="s">
        <v>262</v>
      </c>
      <c r="E14" s="236" t="s">
        <v>262</v>
      </c>
      <c r="F14" s="236">
        <v>1</v>
      </c>
      <c r="G14" s="236">
        <v>5</v>
      </c>
      <c r="H14" s="236">
        <v>1</v>
      </c>
      <c r="I14" s="236">
        <v>1</v>
      </c>
      <c r="J14" s="236">
        <v>1</v>
      </c>
      <c r="K14" s="236">
        <v>2</v>
      </c>
      <c r="L14" s="236" t="s">
        <v>262</v>
      </c>
      <c r="M14" s="236" t="s">
        <v>262</v>
      </c>
      <c r="N14" s="236">
        <v>6</v>
      </c>
    </row>
    <row r="15" spans="1:14" s="267" customFormat="1" x14ac:dyDescent="0.2">
      <c r="A15" s="140" t="s">
        <v>472</v>
      </c>
      <c r="B15" s="234">
        <v>2</v>
      </c>
      <c r="C15" s="236" t="s">
        <v>262</v>
      </c>
      <c r="D15" s="236">
        <v>2</v>
      </c>
      <c r="E15" s="236" t="s">
        <v>262</v>
      </c>
      <c r="F15" s="236" t="s">
        <v>262</v>
      </c>
      <c r="G15" s="236" t="s">
        <v>262</v>
      </c>
      <c r="H15" s="236" t="s">
        <v>262</v>
      </c>
      <c r="I15" s="236" t="s">
        <v>262</v>
      </c>
      <c r="J15" s="236" t="s">
        <v>262</v>
      </c>
      <c r="K15" s="236" t="s">
        <v>262</v>
      </c>
      <c r="L15" s="236" t="s">
        <v>262</v>
      </c>
      <c r="M15" s="236" t="s">
        <v>262</v>
      </c>
      <c r="N15" s="236" t="s">
        <v>262</v>
      </c>
    </row>
    <row r="16" spans="1:14" ht="15" customHeight="1" x14ac:dyDescent="0.2">
      <c r="A16" s="138" t="s">
        <v>267</v>
      </c>
      <c r="B16" s="234"/>
      <c r="C16" s="236"/>
      <c r="D16" s="236"/>
      <c r="E16" s="236"/>
      <c r="F16" s="236"/>
      <c r="G16" s="236"/>
      <c r="H16" s="236"/>
      <c r="I16" s="236"/>
      <c r="J16" s="236"/>
      <c r="K16" s="236"/>
      <c r="L16" s="236"/>
      <c r="M16" s="236"/>
      <c r="N16" s="236"/>
    </row>
    <row r="17" spans="1:33" s="267" customFormat="1" ht="15" customHeight="1" x14ac:dyDescent="0.2">
      <c r="A17" s="140" t="s">
        <v>582</v>
      </c>
      <c r="B17" s="234">
        <v>29</v>
      </c>
      <c r="C17" s="236">
        <v>5</v>
      </c>
      <c r="D17" s="236" t="s">
        <v>262</v>
      </c>
      <c r="E17" s="236">
        <v>4</v>
      </c>
      <c r="F17" s="236">
        <v>9</v>
      </c>
      <c r="G17" s="236">
        <v>2</v>
      </c>
      <c r="H17" s="236">
        <v>2</v>
      </c>
      <c r="I17" s="236">
        <v>1</v>
      </c>
      <c r="J17" s="236">
        <v>1</v>
      </c>
      <c r="K17" s="236">
        <v>1</v>
      </c>
      <c r="L17" s="236">
        <v>3</v>
      </c>
      <c r="M17" s="236" t="s">
        <v>262</v>
      </c>
      <c r="N17" s="236">
        <v>1</v>
      </c>
    </row>
    <row r="18" spans="1:33" s="267" customFormat="1" ht="15" customHeight="1" x14ac:dyDescent="0.2">
      <c r="A18" s="140" t="s">
        <v>549</v>
      </c>
      <c r="B18" s="234">
        <v>154</v>
      </c>
      <c r="C18" s="236">
        <v>27</v>
      </c>
      <c r="D18" s="236">
        <v>13</v>
      </c>
      <c r="E18" s="236">
        <v>10</v>
      </c>
      <c r="F18" s="236">
        <v>38</v>
      </c>
      <c r="G18" s="236">
        <v>15</v>
      </c>
      <c r="H18" s="236">
        <v>16</v>
      </c>
      <c r="I18" s="236">
        <v>3</v>
      </c>
      <c r="J18" s="236">
        <v>6</v>
      </c>
      <c r="K18" s="236">
        <v>9</v>
      </c>
      <c r="L18" s="236">
        <v>7</v>
      </c>
      <c r="M18" s="236">
        <v>2</v>
      </c>
      <c r="N18" s="236">
        <v>8</v>
      </c>
    </row>
    <row r="19" spans="1:33" ht="15" customHeight="1" x14ac:dyDescent="0.2">
      <c r="A19" s="138" t="s">
        <v>268</v>
      </c>
      <c r="B19" s="234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</row>
    <row r="20" spans="1:33" s="267" customFormat="1" ht="15" customHeight="1" x14ac:dyDescent="0.2">
      <c r="A20" s="140" t="s">
        <v>269</v>
      </c>
      <c r="B20" s="234">
        <v>37</v>
      </c>
      <c r="C20" s="236">
        <v>7</v>
      </c>
      <c r="D20" s="236">
        <v>9</v>
      </c>
      <c r="E20" s="236" t="s">
        <v>262</v>
      </c>
      <c r="F20" s="236">
        <v>5</v>
      </c>
      <c r="G20" s="236">
        <v>7</v>
      </c>
      <c r="H20" s="236">
        <v>2</v>
      </c>
      <c r="I20" s="236">
        <v>1</v>
      </c>
      <c r="J20" s="236" t="s">
        <v>262</v>
      </c>
      <c r="K20" s="236">
        <v>2</v>
      </c>
      <c r="L20" s="236">
        <v>1</v>
      </c>
      <c r="M20" s="236">
        <v>2</v>
      </c>
      <c r="N20" s="236">
        <v>1</v>
      </c>
    </row>
    <row r="21" spans="1:33" s="267" customFormat="1" ht="15" customHeight="1" x14ac:dyDescent="0.2">
      <c r="A21" s="140" t="s">
        <v>555</v>
      </c>
      <c r="B21" s="234">
        <v>9</v>
      </c>
      <c r="C21" s="236" t="s">
        <v>262</v>
      </c>
      <c r="D21" s="236" t="s">
        <v>262</v>
      </c>
      <c r="E21" s="236" t="s">
        <v>262</v>
      </c>
      <c r="F21" s="236">
        <v>1</v>
      </c>
      <c r="G21" s="236">
        <v>1</v>
      </c>
      <c r="H21" s="236">
        <v>5</v>
      </c>
      <c r="I21" s="236" t="s">
        <v>262</v>
      </c>
      <c r="J21" s="236" t="s">
        <v>262</v>
      </c>
      <c r="K21" s="236" t="s">
        <v>262</v>
      </c>
      <c r="L21" s="236">
        <v>2</v>
      </c>
      <c r="M21" s="236" t="s">
        <v>262</v>
      </c>
      <c r="N21" s="236" t="s">
        <v>262</v>
      </c>
    </row>
    <row r="22" spans="1:33" s="267" customFormat="1" ht="22.5" x14ac:dyDescent="0.2">
      <c r="A22" s="212" t="s">
        <v>592</v>
      </c>
      <c r="B22" s="237">
        <v>2</v>
      </c>
      <c r="C22" s="238">
        <v>1</v>
      </c>
      <c r="D22" s="238" t="s">
        <v>262</v>
      </c>
      <c r="E22" s="238" t="s">
        <v>262</v>
      </c>
      <c r="F22" s="238" t="s">
        <v>262</v>
      </c>
      <c r="G22" s="238">
        <v>1</v>
      </c>
      <c r="H22" s="238" t="s">
        <v>262</v>
      </c>
      <c r="I22" s="238" t="s">
        <v>262</v>
      </c>
      <c r="J22" s="238" t="s">
        <v>262</v>
      </c>
      <c r="K22" s="238" t="s">
        <v>262</v>
      </c>
      <c r="L22" s="238" t="s">
        <v>262</v>
      </c>
      <c r="M22" s="238" t="s">
        <v>262</v>
      </c>
      <c r="N22" s="238" t="s">
        <v>262</v>
      </c>
      <c r="AG22" s="221"/>
    </row>
    <row r="23" spans="1:33" ht="15" customHeight="1" x14ac:dyDescent="0.2">
      <c r="A23" s="267"/>
      <c r="B23" s="267"/>
    </row>
    <row r="24" spans="1:33" ht="15" customHeight="1" x14ac:dyDescent="0.2">
      <c r="A24" s="69" t="s">
        <v>147</v>
      </c>
    </row>
    <row r="25" spans="1:33" ht="15" customHeight="1" x14ac:dyDescent="0.2">
      <c r="A25" s="267"/>
      <c r="B25" s="267"/>
    </row>
    <row r="26" spans="1:33" ht="15" customHeight="1" x14ac:dyDescent="0.2"/>
    <row r="27" spans="1:33" x14ac:dyDescent="0.2">
      <c r="A27" s="267"/>
      <c r="B27" s="267"/>
    </row>
  </sheetData>
  <mergeCells count="2">
    <mergeCell ref="A3:A4"/>
    <mergeCell ref="B3:N3"/>
  </mergeCells>
  <hyperlinks>
    <hyperlink ref="A24" location="Kazalo!A1" display="nazaj na kazalo" xr:uid="{00000000-0004-0000-2700-000000000000}"/>
  </hyperlinks>
  <pageMargins left="0.7" right="0.7" top="0.75" bottom="0.75" header="0.3" footer="0.3"/>
  <pageSetup paperSize="9" scale="4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1:AD27"/>
  <sheetViews>
    <sheetView showGridLines="0" tabSelected="1" workbookViewId="0"/>
  </sheetViews>
  <sheetFormatPr defaultColWidth="9.140625" defaultRowHeight="12.75" x14ac:dyDescent="0.2"/>
  <cols>
    <col min="1" max="1" width="39.140625" style="267" customWidth="1"/>
    <col min="2" max="2" width="7.28515625" style="267" customWidth="1"/>
    <col min="3" max="14" width="5.42578125" style="267" customWidth="1"/>
    <col min="15" max="15" width="9.140625" style="267"/>
    <col min="16" max="17" width="5.28515625" style="267" customWidth="1"/>
    <col min="18" max="18" width="10.7109375" style="267" customWidth="1"/>
    <col min="19" max="23" width="5.28515625" style="267" customWidth="1"/>
    <col min="24" max="24" width="12.140625" style="267" bestFit="1" customWidth="1"/>
    <col min="25" max="25" width="9.140625" style="267"/>
    <col min="26" max="28" width="5.28515625" style="267" customWidth="1"/>
    <col min="29" max="29" width="9.140625" style="267"/>
    <col min="30" max="30" width="5.28515625" style="267" customWidth="1"/>
    <col min="31" max="16384" width="9.140625" style="267"/>
  </cols>
  <sheetData>
    <row r="1" spans="1:30" x14ac:dyDescent="0.2">
      <c r="A1" s="9" t="s">
        <v>603</v>
      </c>
    </row>
    <row r="3" spans="1:30" x14ac:dyDescent="0.2">
      <c r="A3" s="318" t="s">
        <v>263</v>
      </c>
      <c r="B3" s="320" t="s">
        <v>264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30" x14ac:dyDescent="0.2">
      <c r="A4" s="319"/>
      <c r="B4" s="233" t="s">
        <v>247</v>
      </c>
      <c r="C4" s="136" t="s">
        <v>250</v>
      </c>
      <c r="D4" s="136" t="s">
        <v>251</v>
      </c>
      <c r="E4" s="136" t="s">
        <v>252</v>
      </c>
      <c r="F4" s="136" t="s">
        <v>253</v>
      </c>
      <c r="G4" s="136" t="s">
        <v>254</v>
      </c>
      <c r="H4" s="136" t="s">
        <v>255</v>
      </c>
      <c r="I4" s="136" t="s">
        <v>256</v>
      </c>
      <c r="J4" s="136" t="s">
        <v>257</v>
      </c>
      <c r="K4" s="136" t="s">
        <v>258</v>
      </c>
      <c r="L4" s="136" t="s">
        <v>259</v>
      </c>
      <c r="M4" s="136" t="s">
        <v>260</v>
      </c>
      <c r="N4" s="136" t="s">
        <v>261</v>
      </c>
    </row>
    <row r="5" spans="1:30" x14ac:dyDescent="0.2">
      <c r="A5" s="135" t="s">
        <v>265</v>
      </c>
      <c r="B5" s="234">
        <v>10925</v>
      </c>
      <c r="C5" s="235">
        <v>1298</v>
      </c>
      <c r="D5" s="235">
        <v>655</v>
      </c>
      <c r="E5" s="235">
        <v>810</v>
      </c>
      <c r="F5" s="235">
        <v>2896</v>
      </c>
      <c r="G5" s="235">
        <v>1290</v>
      </c>
      <c r="H5" s="235">
        <v>940</v>
      </c>
      <c r="I5" s="235">
        <v>435</v>
      </c>
      <c r="J5" s="235">
        <v>612</v>
      </c>
      <c r="K5" s="235">
        <v>482</v>
      </c>
      <c r="L5" s="235">
        <v>372</v>
      </c>
      <c r="M5" s="235">
        <v>358</v>
      </c>
      <c r="N5" s="235">
        <v>777</v>
      </c>
    </row>
    <row r="6" spans="1:30" x14ac:dyDescent="0.2">
      <c r="A6" s="137"/>
      <c r="B6" s="234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P6" s="284"/>
      <c r="Q6" s="189"/>
      <c r="R6" s="189"/>
      <c r="S6" s="189"/>
      <c r="U6" s="189"/>
      <c r="V6" s="189"/>
      <c r="W6" s="189"/>
      <c r="X6" s="189"/>
      <c r="Y6" s="189"/>
      <c r="Z6" s="189"/>
      <c r="AA6" s="189"/>
      <c r="AB6" s="189"/>
      <c r="AC6" s="189"/>
      <c r="AD6" s="189"/>
    </row>
    <row r="7" spans="1:30" x14ac:dyDescent="0.2">
      <c r="A7" s="138" t="s">
        <v>266</v>
      </c>
      <c r="B7" s="234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  <c r="P7" s="285"/>
      <c r="Q7" s="189"/>
      <c r="R7" s="189"/>
      <c r="S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</row>
    <row r="8" spans="1:30" ht="22.5" x14ac:dyDescent="0.2">
      <c r="A8" s="140" t="s">
        <v>546</v>
      </c>
      <c r="B8" s="234">
        <v>1679</v>
      </c>
      <c r="C8" s="236">
        <v>232</v>
      </c>
      <c r="D8" s="236">
        <v>31</v>
      </c>
      <c r="E8" s="236">
        <v>110</v>
      </c>
      <c r="F8" s="236">
        <v>377</v>
      </c>
      <c r="G8" s="236">
        <v>273</v>
      </c>
      <c r="H8" s="236">
        <v>121</v>
      </c>
      <c r="I8" s="236">
        <v>77</v>
      </c>
      <c r="J8" s="236">
        <v>190</v>
      </c>
      <c r="K8" s="236">
        <v>60</v>
      </c>
      <c r="L8" s="236">
        <v>63</v>
      </c>
      <c r="M8" s="236">
        <v>41</v>
      </c>
      <c r="N8" s="236">
        <v>104</v>
      </c>
      <c r="P8" s="285"/>
      <c r="Q8" s="189"/>
      <c r="R8" s="189"/>
      <c r="S8" s="189"/>
      <c r="U8" s="189"/>
      <c r="V8" s="189"/>
      <c r="W8" s="189"/>
      <c r="X8" s="189"/>
      <c r="Y8" s="189"/>
      <c r="Z8" s="189"/>
      <c r="AA8" s="189"/>
      <c r="AB8" s="189"/>
      <c r="AC8" s="189"/>
      <c r="AD8" s="189"/>
    </row>
    <row r="9" spans="1:30" x14ac:dyDescent="0.2">
      <c r="A9" s="140" t="s">
        <v>581</v>
      </c>
      <c r="B9" s="234">
        <v>429</v>
      </c>
      <c r="C9" s="236">
        <v>58</v>
      </c>
      <c r="D9" s="236">
        <v>18</v>
      </c>
      <c r="E9" s="236">
        <v>26</v>
      </c>
      <c r="F9" s="236">
        <v>191</v>
      </c>
      <c r="G9" s="236">
        <v>34</v>
      </c>
      <c r="H9" s="236">
        <v>28</v>
      </c>
      <c r="I9" s="236">
        <v>4</v>
      </c>
      <c r="J9" s="236">
        <v>16</v>
      </c>
      <c r="K9" s="236">
        <v>17</v>
      </c>
      <c r="L9" s="236">
        <v>13</v>
      </c>
      <c r="M9" s="236">
        <v>11</v>
      </c>
      <c r="N9" s="236">
        <v>13</v>
      </c>
      <c r="P9" s="285"/>
      <c r="Q9" s="189"/>
      <c r="R9" s="189"/>
      <c r="S9" s="189"/>
      <c r="U9" s="189"/>
      <c r="V9" s="189"/>
      <c r="W9" s="189"/>
      <c r="X9" s="189"/>
      <c r="Y9" s="189"/>
      <c r="Z9" s="189"/>
      <c r="AA9" s="189"/>
      <c r="AB9" s="189"/>
      <c r="AC9" s="189"/>
      <c r="AD9" s="189"/>
    </row>
    <row r="10" spans="1:30" ht="22.5" x14ac:dyDescent="0.2">
      <c r="A10" s="140" t="s">
        <v>517</v>
      </c>
      <c r="B10" s="234">
        <v>2515</v>
      </c>
      <c r="C10" s="236">
        <v>205</v>
      </c>
      <c r="D10" s="236">
        <v>106</v>
      </c>
      <c r="E10" s="236">
        <v>251</v>
      </c>
      <c r="F10" s="236">
        <v>1110</v>
      </c>
      <c r="G10" s="236">
        <v>276</v>
      </c>
      <c r="H10" s="236">
        <v>87</v>
      </c>
      <c r="I10" s="236">
        <v>133</v>
      </c>
      <c r="J10" s="236">
        <v>113</v>
      </c>
      <c r="K10" s="236">
        <v>18</v>
      </c>
      <c r="L10" s="236">
        <v>51</v>
      </c>
      <c r="M10" s="236">
        <v>71</v>
      </c>
      <c r="N10" s="236">
        <v>94</v>
      </c>
      <c r="P10" s="285"/>
      <c r="Q10" s="189"/>
      <c r="R10" s="189"/>
      <c r="S10" s="189"/>
      <c r="U10" s="189"/>
      <c r="V10" s="189"/>
      <c r="W10" s="189"/>
      <c r="X10" s="189"/>
      <c r="Y10" s="189"/>
      <c r="Z10" s="189"/>
      <c r="AA10" s="189"/>
      <c r="AB10" s="189"/>
      <c r="AC10" s="189"/>
      <c r="AD10" s="189"/>
    </row>
    <row r="11" spans="1:30" ht="22.5" x14ac:dyDescent="0.2">
      <c r="A11" s="140" t="s">
        <v>539</v>
      </c>
      <c r="B11" s="234">
        <v>201</v>
      </c>
      <c r="C11" s="236">
        <v>8</v>
      </c>
      <c r="D11" s="236">
        <v>49</v>
      </c>
      <c r="E11" s="236">
        <v>2</v>
      </c>
      <c r="F11" s="236">
        <v>54</v>
      </c>
      <c r="G11" s="236" t="s">
        <v>262</v>
      </c>
      <c r="H11" s="236" t="s">
        <v>262</v>
      </c>
      <c r="I11" s="236">
        <v>14</v>
      </c>
      <c r="J11" s="236" t="s">
        <v>262</v>
      </c>
      <c r="K11" s="236">
        <v>71</v>
      </c>
      <c r="L11" s="236" t="s">
        <v>262</v>
      </c>
      <c r="M11" s="236" t="s">
        <v>262</v>
      </c>
      <c r="N11" s="236">
        <v>3</v>
      </c>
      <c r="P11" s="285"/>
      <c r="Q11" s="189"/>
      <c r="R11" s="189"/>
      <c r="S11" s="189"/>
      <c r="U11" s="189"/>
      <c r="V11" s="189"/>
      <c r="W11" s="189"/>
      <c r="X11" s="189"/>
      <c r="Y11" s="189"/>
      <c r="Z11" s="189"/>
      <c r="AA11" s="189"/>
      <c r="AB11" s="189"/>
      <c r="AC11" s="189"/>
      <c r="AD11" s="189"/>
    </row>
    <row r="12" spans="1:30" x14ac:dyDescent="0.2">
      <c r="A12" s="140" t="s">
        <v>538</v>
      </c>
      <c r="B12" s="234">
        <v>424</v>
      </c>
      <c r="C12" s="236">
        <v>34</v>
      </c>
      <c r="D12" s="236">
        <v>64</v>
      </c>
      <c r="E12" s="236">
        <v>71</v>
      </c>
      <c r="F12" s="236">
        <v>40</v>
      </c>
      <c r="G12" s="236">
        <v>46</v>
      </c>
      <c r="H12" s="236">
        <v>34</v>
      </c>
      <c r="I12" s="236">
        <v>27</v>
      </c>
      <c r="J12" s="236" t="s">
        <v>262</v>
      </c>
      <c r="K12" s="236" t="s">
        <v>262</v>
      </c>
      <c r="L12" s="236" t="s">
        <v>262</v>
      </c>
      <c r="M12" s="236">
        <v>38</v>
      </c>
      <c r="N12" s="236">
        <v>70</v>
      </c>
      <c r="P12" s="285"/>
      <c r="Q12" s="189"/>
      <c r="R12" s="189"/>
      <c r="S12" s="189"/>
      <c r="U12" s="189"/>
      <c r="V12" s="189"/>
      <c r="W12" s="189"/>
      <c r="X12" s="189"/>
      <c r="Y12" s="189"/>
      <c r="Z12" s="189"/>
      <c r="AA12" s="189"/>
      <c r="AB12" s="189"/>
      <c r="AC12" s="189"/>
      <c r="AD12" s="189"/>
    </row>
    <row r="13" spans="1:30" ht="22.5" x14ac:dyDescent="0.2">
      <c r="A13" s="140" t="s">
        <v>584</v>
      </c>
      <c r="B13" s="234">
        <v>17</v>
      </c>
      <c r="C13" s="236" t="s">
        <v>262</v>
      </c>
      <c r="D13" s="236" t="s">
        <v>262</v>
      </c>
      <c r="E13" s="236" t="s">
        <v>262</v>
      </c>
      <c r="F13" s="236">
        <v>9</v>
      </c>
      <c r="G13" s="236" t="s">
        <v>262</v>
      </c>
      <c r="H13" s="236" t="s">
        <v>262</v>
      </c>
      <c r="I13" s="236" t="s">
        <v>262</v>
      </c>
      <c r="J13" s="236">
        <v>8</v>
      </c>
      <c r="K13" s="236" t="s">
        <v>262</v>
      </c>
      <c r="L13" s="236" t="s">
        <v>262</v>
      </c>
      <c r="M13" s="236" t="s">
        <v>262</v>
      </c>
      <c r="N13" s="236" t="s">
        <v>262</v>
      </c>
      <c r="P13" s="285"/>
      <c r="Q13" s="189"/>
      <c r="R13" s="189"/>
      <c r="S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</row>
    <row r="14" spans="1:30" x14ac:dyDescent="0.2">
      <c r="A14" s="140" t="s">
        <v>547</v>
      </c>
      <c r="B14" s="234">
        <v>666</v>
      </c>
      <c r="C14" s="236">
        <v>115</v>
      </c>
      <c r="D14" s="236">
        <v>29</v>
      </c>
      <c r="E14" s="236">
        <v>28</v>
      </c>
      <c r="F14" s="236">
        <v>74</v>
      </c>
      <c r="G14" s="236">
        <v>78</v>
      </c>
      <c r="H14" s="236">
        <v>115</v>
      </c>
      <c r="I14" s="236">
        <v>20</v>
      </c>
      <c r="J14" s="236">
        <v>15</v>
      </c>
      <c r="K14" s="236">
        <v>51</v>
      </c>
      <c r="L14" s="236">
        <v>38</v>
      </c>
      <c r="M14" s="236">
        <v>37</v>
      </c>
      <c r="N14" s="236">
        <v>66</v>
      </c>
      <c r="P14" s="285"/>
      <c r="Q14" s="189"/>
      <c r="R14" s="189"/>
      <c r="S14" s="189"/>
      <c r="U14" s="189"/>
      <c r="V14" s="189"/>
      <c r="W14" s="189"/>
      <c r="X14" s="189"/>
      <c r="Y14" s="189"/>
      <c r="Z14" s="189"/>
      <c r="AA14" s="189"/>
      <c r="AB14" s="189"/>
      <c r="AC14" s="189"/>
      <c r="AD14" s="189"/>
    </row>
    <row r="15" spans="1:30" x14ac:dyDescent="0.2">
      <c r="A15" s="140" t="s">
        <v>548</v>
      </c>
      <c r="B15" s="234">
        <v>85</v>
      </c>
      <c r="C15" s="236">
        <v>26</v>
      </c>
      <c r="D15" s="236">
        <v>4</v>
      </c>
      <c r="E15" s="236" t="s">
        <v>262</v>
      </c>
      <c r="F15" s="236">
        <v>18</v>
      </c>
      <c r="G15" s="236">
        <v>6</v>
      </c>
      <c r="H15" s="236">
        <v>7</v>
      </c>
      <c r="I15" s="236">
        <v>2</v>
      </c>
      <c r="J15" s="236">
        <v>1</v>
      </c>
      <c r="K15" s="236" t="s">
        <v>262</v>
      </c>
      <c r="L15" s="236">
        <v>3</v>
      </c>
      <c r="M15" s="236">
        <v>2</v>
      </c>
      <c r="N15" s="236">
        <v>16</v>
      </c>
      <c r="P15" s="285"/>
      <c r="Q15" s="189"/>
      <c r="R15" s="189"/>
      <c r="S15" s="189"/>
      <c r="U15" s="189"/>
      <c r="V15" s="189"/>
      <c r="W15" s="189"/>
      <c r="X15" s="189"/>
      <c r="Y15" s="189"/>
      <c r="Z15" s="189"/>
      <c r="AA15" s="189"/>
      <c r="AB15" s="189"/>
      <c r="AC15" s="189"/>
      <c r="AD15" s="189"/>
    </row>
    <row r="16" spans="1:30" ht="22.5" x14ac:dyDescent="0.2">
      <c r="A16" s="140" t="s">
        <v>527</v>
      </c>
      <c r="B16" s="234">
        <v>3</v>
      </c>
      <c r="C16" s="236">
        <v>1</v>
      </c>
      <c r="D16" s="236" t="s">
        <v>262</v>
      </c>
      <c r="E16" s="236" t="s">
        <v>262</v>
      </c>
      <c r="F16" s="236">
        <v>1</v>
      </c>
      <c r="G16" s="236" t="s">
        <v>262</v>
      </c>
      <c r="H16" s="236" t="s">
        <v>262</v>
      </c>
      <c r="I16" s="236">
        <v>1</v>
      </c>
      <c r="J16" s="236" t="s">
        <v>262</v>
      </c>
      <c r="K16" s="236" t="s">
        <v>262</v>
      </c>
      <c r="L16" s="236" t="s">
        <v>262</v>
      </c>
      <c r="M16" s="236" t="s">
        <v>262</v>
      </c>
      <c r="N16" s="236" t="s">
        <v>262</v>
      </c>
      <c r="P16" s="285"/>
      <c r="Q16" s="189"/>
      <c r="R16" s="189"/>
      <c r="S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</row>
    <row r="17" spans="1:30" x14ac:dyDescent="0.2">
      <c r="A17" s="140" t="s">
        <v>540</v>
      </c>
      <c r="B17" s="234">
        <v>257</v>
      </c>
      <c r="C17" s="236">
        <v>19</v>
      </c>
      <c r="D17" s="236">
        <v>9</v>
      </c>
      <c r="E17" s="236">
        <v>19</v>
      </c>
      <c r="F17" s="236">
        <v>33</v>
      </c>
      <c r="G17" s="236">
        <v>44</v>
      </c>
      <c r="H17" s="236">
        <v>33</v>
      </c>
      <c r="I17" s="236">
        <v>8</v>
      </c>
      <c r="J17" s="236">
        <v>18</v>
      </c>
      <c r="K17" s="236">
        <v>26</v>
      </c>
      <c r="L17" s="236">
        <v>10</v>
      </c>
      <c r="M17" s="236">
        <v>3</v>
      </c>
      <c r="N17" s="236">
        <v>35</v>
      </c>
      <c r="P17" s="285"/>
      <c r="Q17" s="189"/>
      <c r="R17" s="189"/>
      <c r="S17" s="189"/>
      <c r="U17" s="189"/>
      <c r="V17" s="189"/>
      <c r="W17" s="189"/>
      <c r="X17" s="189"/>
      <c r="Y17" s="189"/>
      <c r="Z17" s="189"/>
      <c r="AA17" s="189"/>
      <c r="AB17" s="189"/>
      <c r="AC17" s="189"/>
      <c r="AD17" s="189"/>
    </row>
    <row r="18" spans="1:30" x14ac:dyDescent="0.2">
      <c r="A18" s="140" t="s">
        <v>472</v>
      </c>
      <c r="B18" s="234">
        <v>106</v>
      </c>
      <c r="C18" s="236">
        <v>3</v>
      </c>
      <c r="D18" s="236">
        <v>9</v>
      </c>
      <c r="E18" s="236">
        <v>1</v>
      </c>
      <c r="F18" s="236">
        <v>29</v>
      </c>
      <c r="G18" s="236">
        <v>13</v>
      </c>
      <c r="H18" s="236">
        <v>21</v>
      </c>
      <c r="I18" s="236" t="s">
        <v>262</v>
      </c>
      <c r="J18" s="236">
        <v>17</v>
      </c>
      <c r="K18" s="236">
        <v>1</v>
      </c>
      <c r="L18" s="236">
        <v>3</v>
      </c>
      <c r="M18" s="236">
        <v>4</v>
      </c>
      <c r="N18" s="236">
        <v>5</v>
      </c>
      <c r="O18" s="189"/>
      <c r="P18" s="285"/>
      <c r="Q18" s="189"/>
      <c r="R18" s="189"/>
      <c r="S18" s="189"/>
      <c r="U18" s="189"/>
      <c r="V18" s="189"/>
      <c r="W18" s="189"/>
      <c r="X18" s="189"/>
      <c r="Y18" s="189"/>
      <c r="Z18" s="189"/>
      <c r="AA18" s="189"/>
      <c r="AB18" s="189"/>
      <c r="AC18" s="189"/>
      <c r="AD18" s="189"/>
    </row>
    <row r="19" spans="1:30" x14ac:dyDescent="0.2">
      <c r="A19" s="138" t="s">
        <v>267</v>
      </c>
      <c r="B19" s="234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P19" s="285"/>
      <c r="Q19" s="189"/>
      <c r="R19" s="189"/>
      <c r="S19" s="189"/>
      <c r="U19" s="189"/>
      <c r="V19" s="189"/>
      <c r="W19" s="189"/>
      <c r="X19" s="189"/>
      <c r="Y19" s="189"/>
      <c r="Z19" s="189"/>
      <c r="AA19" s="189"/>
      <c r="AB19" s="189"/>
      <c r="AC19" s="189"/>
      <c r="AD19" s="189"/>
    </row>
    <row r="20" spans="1:30" x14ac:dyDescent="0.2">
      <c r="A20" s="140" t="s">
        <v>582</v>
      </c>
      <c r="B20" s="234">
        <v>154</v>
      </c>
      <c r="C20" s="236">
        <v>18</v>
      </c>
      <c r="D20" s="236">
        <v>5</v>
      </c>
      <c r="E20" s="236">
        <v>11</v>
      </c>
      <c r="F20" s="236">
        <v>33</v>
      </c>
      <c r="G20" s="236">
        <v>17</v>
      </c>
      <c r="H20" s="236">
        <v>12</v>
      </c>
      <c r="I20" s="236">
        <v>3</v>
      </c>
      <c r="J20" s="236">
        <v>11</v>
      </c>
      <c r="K20" s="236">
        <v>12</v>
      </c>
      <c r="L20" s="236">
        <v>9</v>
      </c>
      <c r="M20" s="236">
        <v>4</v>
      </c>
      <c r="N20" s="236">
        <v>19</v>
      </c>
      <c r="P20" s="285"/>
      <c r="Q20" s="189"/>
      <c r="R20" s="189"/>
      <c r="S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</row>
    <row r="21" spans="1:30" x14ac:dyDescent="0.2">
      <c r="A21" s="140" t="s">
        <v>549</v>
      </c>
      <c r="B21" s="234">
        <v>2320</v>
      </c>
      <c r="C21" s="236">
        <v>276</v>
      </c>
      <c r="D21" s="236">
        <v>152</v>
      </c>
      <c r="E21" s="236">
        <v>202</v>
      </c>
      <c r="F21" s="236">
        <v>593</v>
      </c>
      <c r="G21" s="236">
        <v>252</v>
      </c>
      <c r="H21" s="236">
        <v>171</v>
      </c>
      <c r="I21" s="236">
        <v>86</v>
      </c>
      <c r="J21" s="236">
        <v>104</v>
      </c>
      <c r="K21" s="236">
        <v>117</v>
      </c>
      <c r="L21" s="236">
        <v>92</v>
      </c>
      <c r="M21" s="236">
        <v>78</v>
      </c>
      <c r="N21" s="236">
        <v>197</v>
      </c>
      <c r="P21" s="285"/>
      <c r="Q21" s="189"/>
      <c r="R21" s="189"/>
      <c r="S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</row>
    <row r="22" spans="1:30" x14ac:dyDescent="0.2">
      <c r="A22" s="138" t="s">
        <v>268</v>
      </c>
      <c r="B22" s="234"/>
      <c r="C22" s="236"/>
      <c r="D22" s="236"/>
      <c r="E22" s="236"/>
      <c r="F22" s="236"/>
      <c r="G22" s="236"/>
      <c r="H22" s="236"/>
      <c r="I22" s="236"/>
      <c r="J22" s="236"/>
      <c r="K22" s="236"/>
      <c r="L22" s="236"/>
      <c r="M22" s="236"/>
      <c r="N22" s="236"/>
      <c r="P22" s="284"/>
      <c r="Q22" s="189"/>
      <c r="R22" s="189"/>
      <c r="S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</row>
    <row r="23" spans="1:30" x14ac:dyDescent="0.2">
      <c r="A23" s="140" t="s">
        <v>269</v>
      </c>
      <c r="B23" s="234">
        <v>1954</v>
      </c>
      <c r="C23" s="236">
        <v>300</v>
      </c>
      <c r="D23" s="236">
        <v>177</v>
      </c>
      <c r="E23" s="236">
        <v>89</v>
      </c>
      <c r="F23" s="236">
        <v>328</v>
      </c>
      <c r="G23" s="236">
        <v>234</v>
      </c>
      <c r="H23" s="236">
        <v>280</v>
      </c>
      <c r="I23" s="236">
        <v>59</v>
      </c>
      <c r="J23" s="236">
        <v>119</v>
      </c>
      <c r="K23" s="236">
        <v>104</v>
      </c>
      <c r="L23" s="236">
        <v>80</v>
      </c>
      <c r="M23" s="236">
        <v>69</v>
      </c>
      <c r="N23" s="236">
        <v>152</v>
      </c>
    </row>
    <row r="24" spans="1:30" x14ac:dyDescent="0.2">
      <c r="A24" s="140" t="s">
        <v>555</v>
      </c>
      <c r="B24" s="234">
        <v>69</v>
      </c>
      <c r="C24" s="236">
        <v>2</v>
      </c>
      <c r="D24" s="236">
        <v>2</v>
      </c>
      <c r="E24" s="236" t="s">
        <v>262</v>
      </c>
      <c r="F24" s="236">
        <v>6</v>
      </c>
      <c r="G24" s="236">
        <v>15</v>
      </c>
      <c r="H24" s="236">
        <v>26</v>
      </c>
      <c r="I24" s="236">
        <v>1</v>
      </c>
      <c r="J24" s="236" t="s">
        <v>262</v>
      </c>
      <c r="K24" s="236">
        <v>4</v>
      </c>
      <c r="L24" s="236">
        <v>10</v>
      </c>
      <c r="M24" s="236" t="s">
        <v>262</v>
      </c>
      <c r="N24" s="236">
        <v>3</v>
      </c>
    </row>
    <row r="25" spans="1:30" ht="22.5" x14ac:dyDescent="0.2">
      <c r="A25" s="212" t="s">
        <v>592</v>
      </c>
      <c r="B25" s="237">
        <v>7</v>
      </c>
      <c r="C25" s="238">
        <v>1</v>
      </c>
      <c r="D25" s="238" t="s">
        <v>262</v>
      </c>
      <c r="E25" s="238" t="s">
        <v>262</v>
      </c>
      <c r="F25" s="238" t="s">
        <v>262</v>
      </c>
      <c r="G25" s="238">
        <v>2</v>
      </c>
      <c r="H25" s="238">
        <v>5</v>
      </c>
      <c r="I25" s="238" t="s">
        <v>262</v>
      </c>
      <c r="J25" s="238" t="s">
        <v>262</v>
      </c>
      <c r="K25" s="238">
        <v>1</v>
      </c>
      <c r="L25" s="238" t="s">
        <v>262</v>
      </c>
      <c r="M25" s="238" t="s">
        <v>262</v>
      </c>
      <c r="N25" s="238" t="s">
        <v>262</v>
      </c>
    </row>
    <row r="27" spans="1:30" x14ac:dyDescent="0.2">
      <c r="A27" s="69" t="s">
        <v>147</v>
      </c>
      <c r="H27" s="189"/>
    </row>
  </sheetData>
  <mergeCells count="2">
    <mergeCell ref="A3:A4"/>
    <mergeCell ref="B3:N3"/>
  </mergeCells>
  <hyperlinks>
    <hyperlink ref="A27" location="Kazalo!A1" display="nazaj na kazalo" xr:uid="{D89365B4-5ACF-40BA-A798-1D91A603A35E}"/>
  </hyperlinks>
  <pageMargins left="0.7" right="0.7" top="0.75" bottom="0.75" header="0.3" footer="0.3"/>
  <pageSetup paperSize="9" scale="38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1:AD31"/>
  <sheetViews>
    <sheetView showGridLines="0" tabSelected="1" zoomScaleNormal="100" workbookViewId="0"/>
  </sheetViews>
  <sheetFormatPr defaultColWidth="9.140625" defaultRowHeight="12.75" x14ac:dyDescent="0.2"/>
  <cols>
    <col min="1" max="1" width="39.140625" style="221" customWidth="1"/>
    <col min="2" max="2" width="7.5703125" style="221" customWidth="1"/>
    <col min="3" max="14" width="5.7109375" style="221" customWidth="1"/>
    <col min="15" max="15" width="6.5703125" style="221" customWidth="1"/>
    <col min="16" max="16" width="11" style="221" customWidth="1"/>
    <col min="17" max="26" width="7" style="221" customWidth="1"/>
    <col min="27" max="27" width="9.140625" style="221"/>
    <col min="28" max="31" width="7" style="221" customWidth="1"/>
    <col min="32" max="16384" width="9.140625" style="221"/>
  </cols>
  <sheetData>
    <row r="1" spans="1:14" x14ac:dyDescent="0.2">
      <c r="A1" s="9" t="s">
        <v>604</v>
      </c>
    </row>
    <row r="3" spans="1:14" ht="15" customHeight="1" x14ac:dyDescent="0.2">
      <c r="A3" s="318" t="s">
        <v>263</v>
      </c>
      <c r="B3" s="320" t="s">
        <v>264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ht="15" customHeight="1" x14ac:dyDescent="0.2">
      <c r="A4" s="319"/>
      <c r="B4" s="233" t="s">
        <v>247</v>
      </c>
      <c r="C4" s="136" t="s">
        <v>250</v>
      </c>
      <c r="D4" s="136" t="s">
        <v>251</v>
      </c>
      <c r="E4" s="136" t="s">
        <v>252</v>
      </c>
      <c r="F4" s="136" t="s">
        <v>253</v>
      </c>
      <c r="G4" s="136" t="s">
        <v>254</v>
      </c>
      <c r="H4" s="136" t="s">
        <v>255</v>
      </c>
      <c r="I4" s="136" t="s">
        <v>256</v>
      </c>
      <c r="J4" s="136" t="s">
        <v>257</v>
      </c>
      <c r="K4" s="136" t="s">
        <v>258</v>
      </c>
      <c r="L4" s="136" t="s">
        <v>259</v>
      </c>
      <c r="M4" s="136" t="s">
        <v>260</v>
      </c>
      <c r="N4" s="136" t="s">
        <v>261</v>
      </c>
    </row>
    <row r="5" spans="1:14" ht="13.5" customHeight="1" x14ac:dyDescent="0.2">
      <c r="A5" s="135" t="s">
        <v>265</v>
      </c>
      <c r="B5" s="253">
        <v>6724</v>
      </c>
      <c r="C5" s="235">
        <v>839</v>
      </c>
      <c r="D5" s="235">
        <v>410</v>
      </c>
      <c r="E5" s="235">
        <v>543</v>
      </c>
      <c r="F5" s="235">
        <v>1617</v>
      </c>
      <c r="G5" s="235">
        <v>740</v>
      </c>
      <c r="H5" s="235">
        <v>610</v>
      </c>
      <c r="I5" s="235">
        <v>231</v>
      </c>
      <c r="J5" s="235">
        <v>303</v>
      </c>
      <c r="K5" s="235">
        <v>296</v>
      </c>
      <c r="L5" s="235">
        <v>297</v>
      </c>
      <c r="M5" s="235">
        <v>230</v>
      </c>
      <c r="N5" s="235">
        <v>608</v>
      </c>
    </row>
    <row r="6" spans="1:14" ht="13.5" customHeight="1" x14ac:dyDescent="0.2">
      <c r="A6" s="137"/>
      <c r="B6" s="253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13.5" customHeight="1" x14ac:dyDescent="0.2">
      <c r="A7" s="138" t="s">
        <v>266</v>
      </c>
      <c r="B7" s="253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</row>
    <row r="8" spans="1:14" ht="22.5" x14ac:dyDescent="0.2">
      <c r="A8" s="139" t="s">
        <v>546</v>
      </c>
      <c r="B8" s="253">
        <v>132</v>
      </c>
      <c r="C8" s="236">
        <v>29</v>
      </c>
      <c r="D8" s="236">
        <v>1</v>
      </c>
      <c r="E8" s="236">
        <v>13</v>
      </c>
      <c r="F8" s="236">
        <v>15</v>
      </c>
      <c r="G8" s="236">
        <v>37</v>
      </c>
      <c r="H8" s="236">
        <v>13</v>
      </c>
      <c r="I8" s="236" t="s">
        <v>262</v>
      </c>
      <c r="J8" s="236">
        <v>2</v>
      </c>
      <c r="K8" s="236">
        <v>8</v>
      </c>
      <c r="L8" s="236">
        <v>5</v>
      </c>
      <c r="M8" s="236">
        <v>3</v>
      </c>
      <c r="N8" s="236">
        <v>6</v>
      </c>
    </row>
    <row r="9" spans="1:14" s="267" customFormat="1" x14ac:dyDescent="0.2">
      <c r="A9" s="139" t="s">
        <v>581</v>
      </c>
      <c r="B9" s="253">
        <v>21</v>
      </c>
      <c r="C9" s="236">
        <v>2</v>
      </c>
      <c r="D9" s="236" t="s">
        <v>262</v>
      </c>
      <c r="E9" s="236" t="s">
        <v>262</v>
      </c>
      <c r="F9" s="236">
        <v>9</v>
      </c>
      <c r="G9" s="236">
        <v>5</v>
      </c>
      <c r="H9" s="236">
        <v>4</v>
      </c>
      <c r="I9" s="236" t="s">
        <v>262</v>
      </c>
      <c r="J9" s="236" t="s">
        <v>262</v>
      </c>
      <c r="K9" s="236">
        <v>1</v>
      </c>
      <c r="L9" s="236" t="s">
        <v>262</v>
      </c>
      <c r="M9" s="236" t="s">
        <v>262</v>
      </c>
      <c r="N9" s="236" t="s">
        <v>262</v>
      </c>
    </row>
    <row r="10" spans="1:14" s="267" customFormat="1" ht="22.5" x14ac:dyDescent="0.2">
      <c r="A10" s="139" t="s">
        <v>517</v>
      </c>
      <c r="B10" s="253">
        <v>282</v>
      </c>
      <c r="C10" s="236">
        <v>21</v>
      </c>
      <c r="D10" s="236">
        <v>3</v>
      </c>
      <c r="E10" s="236">
        <v>16</v>
      </c>
      <c r="F10" s="236">
        <v>141</v>
      </c>
      <c r="G10" s="236">
        <v>52</v>
      </c>
      <c r="H10" s="236">
        <v>9</v>
      </c>
      <c r="I10" s="236">
        <v>5</v>
      </c>
      <c r="J10" s="236">
        <v>2</v>
      </c>
      <c r="K10" s="236">
        <v>5</v>
      </c>
      <c r="L10" s="236">
        <v>1</v>
      </c>
      <c r="M10" s="236">
        <v>4</v>
      </c>
      <c r="N10" s="236">
        <v>23</v>
      </c>
    </row>
    <row r="11" spans="1:14" s="267" customFormat="1" ht="22.5" x14ac:dyDescent="0.2">
      <c r="A11" s="139" t="s">
        <v>539</v>
      </c>
      <c r="B11" s="253">
        <v>9</v>
      </c>
      <c r="C11" s="236" t="s">
        <v>262</v>
      </c>
      <c r="D11" s="236" t="s">
        <v>262</v>
      </c>
      <c r="E11" s="236" t="s">
        <v>262</v>
      </c>
      <c r="F11" s="236" t="s">
        <v>262</v>
      </c>
      <c r="G11" s="236" t="s">
        <v>262</v>
      </c>
      <c r="H11" s="236" t="s">
        <v>262</v>
      </c>
      <c r="I11" s="236" t="s">
        <v>262</v>
      </c>
      <c r="J11" s="236" t="s">
        <v>262</v>
      </c>
      <c r="K11" s="236">
        <v>9</v>
      </c>
      <c r="L11" s="236" t="s">
        <v>262</v>
      </c>
      <c r="M11" s="236" t="s">
        <v>262</v>
      </c>
      <c r="N11" s="236" t="s">
        <v>262</v>
      </c>
    </row>
    <row r="12" spans="1:14" s="267" customFormat="1" x14ac:dyDescent="0.2">
      <c r="A12" s="139" t="s">
        <v>538</v>
      </c>
      <c r="B12" s="253">
        <v>215</v>
      </c>
      <c r="C12" s="236">
        <v>16</v>
      </c>
      <c r="D12" s="236">
        <v>33</v>
      </c>
      <c r="E12" s="236">
        <v>32</v>
      </c>
      <c r="F12" s="236">
        <v>17</v>
      </c>
      <c r="G12" s="236">
        <v>20</v>
      </c>
      <c r="H12" s="236">
        <v>23</v>
      </c>
      <c r="I12" s="236">
        <v>16</v>
      </c>
      <c r="J12" s="236" t="s">
        <v>262</v>
      </c>
      <c r="K12" s="236" t="s">
        <v>262</v>
      </c>
      <c r="L12" s="236" t="s">
        <v>262</v>
      </c>
      <c r="M12" s="236">
        <v>21</v>
      </c>
      <c r="N12" s="236">
        <v>37</v>
      </c>
    </row>
    <row r="13" spans="1:14" s="267" customFormat="1" ht="22.5" x14ac:dyDescent="0.2">
      <c r="A13" s="139" t="s">
        <v>584</v>
      </c>
      <c r="B13" s="253">
        <v>13</v>
      </c>
      <c r="C13" s="236" t="s">
        <v>262</v>
      </c>
      <c r="D13" s="236" t="s">
        <v>262</v>
      </c>
      <c r="E13" s="236" t="s">
        <v>262</v>
      </c>
      <c r="F13" s="236">
        <v>9</v>
      </c>
      <c r="G13" s="236" t="s">
        <v>262</v>
      </c>
      <c r="H13" s="236" t="s">
        <v>262</v>
      </c>
      <c r="I13" s="236" t="s">
        <v>262</v>
      </c>
      <c r="J13" s="236">
        <v>4</v>
      </c>
      <c r="K13" s="236" t="s">
        <v>262</v>
      </c>
      <c r="L13" s="236" t="s">
        <v>262</v>
      </c>
      <c r="M13" s="236" t="s">
        <v>262</v>
      </c>
      <c r="N13" s="236" t="s">
        <v>262</v>
      </c>
    </row>
    <row r="14" spans="1:14" s="267" customFormat="1" x14ac:dyDescent="0.2">
      <c r="A14" s="139" t="s">
        <v>547</v>
      </c>
      <c r="B14" s="253">
        <v>251</v>
      </c>
      <c r="C14" s="236">
        <v>52</v>
      </c>
      <c r="D14" s="236">
        <v>7</v>
      </c>
      <c r="E14" s="236">
        <v>15</v>
      </c>
      <c r="F14" s="236">
        <v>26</v>
      </c>
      <c r="G14" s="236">
        <v>31</v>
      </c>
      <c r="H14" s="236">
        <v>36</v>
      </c>
      <c r="I14" s="236">
        <v>8</v>
      </c>
      <c r="J14" s="236">
        <v>5</v>
      </c>
      <c r="K14" s="236">
        <v>20</v>
      </c>
      <c r="L14" s="236">
        <v>10</v>
      </c>
      <c r="M14" s="236">
        <v>20</v>
      </c>
      <c r="N14" s="236">
        <v>21</v>
      </c>
    </row>
    <row r="15" spans="1:14" s="267" customFormat="1" x14ac:dyDescent="0.2">
      <c r="A15" s="139" t="s">
        <v>548</v>
      </c>
      <c r="B15" s="253">
        <v>38</v>
      </c>
      <c r="C15" s="236">
        <v>14</v>
      </c>
      <c r="D15" s="236">
        <v>2</v>
      </c>
      <c r="E15" s="236" t="s">
        <v>262</v>
      </c>
      <c r="F15" s="236">
        <v>5</v>
      </c>
      <c r="G15" s="236">
        <v>3</v>
      </c>
      <c r="H15" s="236">
        <v>2</v>
      </c>
      <c r="I15" s="236" t="s">
        <v>262</v>
      </c>
      <c r="J15" s="236">
        <v>1</v>
      </c>
      <c r="K15" s="236" t="s">
        <v>262</v>
      </c>
      <c r="L15" s="236">
        <v>1</v>
      </c>
      <c r="M15" s="236">
        <v>2</v>
      </c>
      <c r="N15" s="236">
        <v>8</v>
      </c>
    </row>
    <row r="16" spans="1:14" s="267" customFormat="1" ht="22.5" x14ac:dyDescent="0.2">
      <c r="A16" s="139" t="s">
        <v>527</v>
      </c>
      <c r="B16" s="253">
        <v>2</v>
      </c>
      <c r="C16" s="236">
        <v>1</v>
      </c>
      <c r="D16" s="236" t="s">
        <v>262</v>
      </c>
      <c r="E16" s="236" t="s">
        <v>262</v>
      </c>
      <c r="F16" s="236">
        <v>1</v>
      </c>
      <c r="G16" s="236" t="s">
        <v>262</v>
      </c>
      <c r="H16" s="236" t="s">
        <v>262</v>
      </c>
      <c r="I16" s="236" t="s">
        <v>262</v>
      </c>
      <c r="J16" s="236" t="s">
        <v>262</v>
      </c>
      <c r="K16" s="236" t="s">
        <v>262</v>
      </c>
      <c r="L16" s="236" t="s">
        <v>262</v>
      </c>
      <c r="M16" s="236" t="s">
        <v>262</v>
      </c>
      <c r="N16" s="236" t="s">
        <v>262</v>
      </c>
    </row>
    <row r="17" spans="1:30" s="267" customFormat="1" x14ac:dyDescent="0.2">
      <c r="A17" s="139" t="s">
        <v>540</v>
      </c>
      <c r="B17" s="253">
        <v>34</v>
      </c>
      <c r="C17" s="236">
        <v>2</v>
      </c>
      <c r="D17" s="236" t="s">
        <v>262</v>
      </c>
      <c r="E17" s="236">
        <v>3</v>
      </c>
      <c r="F17" s="236">
        <v>2</v>
      </c>
      <c r="G17" s="236">
        <v>7</v>
      </c>
      <c r="H17" s="236">
        <v>4</v>
      </c>
      <c r="I17" s="236">
        <v>1</v>
      </c>
      <c r="J17" s="236">
        <v>2</v>
      </c>
      <c r="K17" s="236">
        <v>3</v>
      </c>
      <c r="L17" s="236" t="s">
        <v>262</v>
      </c>
      <c r="M17" s="236" t="s">
        <v>262</v>
      </c>
      <c r="N17" s="236">
        <v>10</v>
      </c>
    </row>
    <row r="18" spans="1:30" s="267" customFormat="1" x14ac:dyDescent="0.2">
      <c r="A18" s="139" t="s">
        <v>472</v>
      </c>
      <c r="B18" s="253">
        <v>262</v>
      </c>
      <c r="C18" s="236">
        <v>12</v>
      </c>
      <c r="D18" s="236">
        <v>10</v>
      </c>
      <c r="E18" s="236">
        <v>6</v>
      </c>
      <c r="F18" s="236">
        <v>113</v>
      </c>
      <c r="G18" s="236">
        <v>10</v>
      </c>
      <c r="H18" s="236">
        <v>28</v>
      </c>
      <c r="I18" s="236">
        <v>1</v>
      </c>
      <c r="J18" s="236">
        <v>3</v>
      </c>
      <c r="K18" s="236">
        <v>4</v>
      </c>
      <c r="L18" s="236">
        <v>58</v>
      </c>
      <c r="M18" s="236">
        <v>6</v>
      </c>
      <c r="N18" s="236">
        <v>11</v>
      </c>
    </row>
    <row r="19" spans="1:30" x14ac:dyDescent="0.2">
      <c r="A19" s="138" t="s">
        <v>267</v>
      </c>
      <c r="B19" s="234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P19" s="267"/>
      <c r="Q19" s="267"/>
      <c r="R19" s="267"/>
      <c r="S19" s="267"/>
      <c r="T19" s="267"/>
      <c r="U19" s="267"/>
      <c r="W19" s="267"/>
      <c r="X19" s="267"/>
      <c r="Y19" s="267"/>
      <c r="Z19" s="267"/>
      <c r="AA19" s="267"/>
      <c r="AB19" s="267"/>
      <c r="AC19" s="267"/>
      <c r="AD19" s="267"/>
    </row>
    <row r="20" spans="1:30" x14ac:dyDescent="0.2">
      <c r="A20" s="140" t="s">
        <v>582</v>
      </c>
      <c r="B20" s="234">
        <v>151</v>
      </c>
      <c r="C20" s="236">
        <v>17</v>
      </c>
      <c r="D20" s="236">
        <v>5</v>
      </c>
      <c r="E20" s="236">
        <v>11</v>
      </c>
      <c r="F20" s="236">
        <v>33</v>
      </c>
      <c r="G20" s="236">
        <v>17</v>
      </c>
      <c r="H20" s="236">
        <v>12</v>
      </c>
      <c r="I20" s="236">
        <v>3</v>
      </c>
      <c r="J20" s="236">
        <v>11</v>
      </c>
      <c r="K20" s="236">
        <v>10</v>
      </c>
      <c r="L20" s="236">
        <v>9</v>
      </c>
      <c r="M20" s="236">
        <v>4</v>
      </c>
      <c r="N20" s="236">
        <v>19</v>
      </c>
    </row>
    <row r="21" spans="1:30" s="267" customFormat="1" x14ac:dyDescent="0.2">
      <c r="A21" s="140" t="s">
        <v>549</v>
      </c>
      <c r="B21" s="234">
        <v>3061</v>
      </c>
      <c r="C21" s="236">
        <v>347</v>
      </c>
      <c r="D21" s="236">
        <v>195</v>
      </c>
      <c r="E21" s="236">
        <v>293</v>
      </c>
      <c r="F21" s="236">
        <v>826</v>
      </c>
      <c r="G21" s="236">
        <v>333</v>
      </c>
      <c r="H21" s="236">
        <v>200</v>
      </c>
      <c r="I21" s="236">
        <v>110</v>
      </c>
      <c r="J21" s="236">
        <v>137</v>
      </c>
      <c r="K21" s="236">
        <v>136</v>
      </c>
      <c r="L21" s="236">
        <v>117</v>
      </c>
      <c r="M21" s="236">
        <v>101</v>
      </c>
      <c r="N21" s="236">
        <v>266</v>
      </c>
    </row>
    <row r="22" spans="1:30" s="267" customFormat="1" x14ac:dyDescent="0.2">
      <c r="A22" s="140" t="s">
        <v>534</v>
      </c>
      <c r="B22" s="234">
        <v>824</v>
      </c>
      <c r="C22" s="236">
        <v>119</v>
      </c>
      <c r="D22" s="236">
        <v>32</v>
      </c>
      <c r="E22" s="236">
        <v>94</v>
      </c>
      <c r="F22" s="236">
        <v>208</v>
      </c>
      <c r="G22" s="236">
        <v>82</v>
      </c>
      <c r="H22" s="236">
        <v>39</v>
      </c>
      <c r="I22" s="236">
        <v>45</v>
      </c>
      <c r="J22" s="236">
        <v>49</v>
      </c>
      <c r="K22" s="236">
        <v>24</v>
      </c>
      <c r="L22" s="236">
        <v>34</v>
      </c>
      <c r="M22" s="236">
        <v>26</v>
      </c>
      <c r="N22" s="236">
        <v>72</v>
      </c>
      <c r="P22" s="221"/>
      <c r="Q22" s="221"/>
      <c r="R22" s="221"/>
      <c r="S22" s="221"/>
      <c r="T22" s="221"/>
      <c r="U22" s="221"/>
      <c r="W22" s="221"/>
      <c r="X22" s="221"/>
      <c r="Y22" s="221"/>
      <c r="Z22" s="221"/>
      <c r="AA22" s="221"/>
      <c r="AB22" s="221"/>
      <c r="AC22" s="221"/>
      <c r="AD22" s="221"/>
    </row>
    <row r="23" spans="1:30" ht="13.5" customHeight="1" x14ac:dyDescent="0.2">
      <c r="A23" s="140" t="s">
        <v>269</v>
      </c>
      <c r="B23" s="234">
        <v>1376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</row>
    <row r="24" spans="1:30" s="267" customFormat="1" x14ac:dyDescent="0.2">
      <c r="A24" s="140" t="s">
        <v>269</v>
      </c>
      <c r="B24" s="234">
        <v>1382</v>
      </c>
      <c r="C24" s="236">
        <v>204</v>
      </c>
      <c r="D24" s="236">
        <v>121</v>
      </c>
      <c r="E24" s="236">
        <v>60</v>
      </c>
      <c r="F24" s="236">
        <v>208</v>
      </c>
      <c r="G24" s="236">
        <v>137</v>
      </c>
      <c r="H24" s="236">
        <v>222</v>
      </c>
      <c r="I24" s="236">
        <v>41</v>
      </c>
      <c r="J24" s="236">
        <v>87</v>
      </c>
      <c r="K24" s="236">
        <v>74</v>
      </c>
      <c r="L24" s="236">
        <v>52</v>
      </c>
      <c r="M24" s="236">
        <v>43</v>
      </c>
      <c r="N24" s="236">
        <v>133</v>
      </c>
    </row>
    <row r="25" spans="1:30" s="267" customFormat="1" ht="22.5" x14ac:dyDescent="0.2">
      <c r="A25" s="276" t="s">
        <v>592</v>
      </c>
      <c r="B25" s="237">
        <v>7</v>
      </c>
      <c r="C25" s="236">
        <v>2</v>
      </c>
      <c r="D25" s="236">
        <v>1</v>
      </c>
      <c r="E25" s="236" t="s">
        <v>262</v>
      </c>
      <c r="F25" s="236">
        <v>4</v>
      </c>
      <c r="G25" s="236">
        <v>4</v>
      </c>
      <c r="H25" s="236">
        <v>13</v>
      </c>
      <c r="I25" s="236">
        <v>1</v>
      </c>
      <c r="J25" s="236" t="s">
        <v>262</v>
      </c>
      <c r="K25" s="236">
        <v>1</v>
      </c>
      <c r="L25" s="236">
        <v>10</v>
      </c>
      <c r="M25" s="236" t="s">
        <v>262</v>
      </c>
      <c r="N25" s="236">
        <v>2</v>
      </c>
    </row>
    <row r="26" spans="1:30" s="267" customFormat="1" ht="22.5" x14ac:dyDescent="0.2">
      <c r="A26" s="276" t="s">
        <v>592</v>
      </c>
      <c r="B26" s="237">
        <v>9</v>
      </c>
      <c r="C26" s="238">
        <v>1</v>
      </c>
      <c r="D26" s="238" t="s">
        <v>262</v>
      </c>
      <c r="E26" s="238" t="s">
        <v>262</v>
      </c>
      <c r="F26" s="238" t="s">
        <v>262</v>
      </c>
      <c r="G26" s="238">
        <v>2</v>
      </c>
      <c r="H26" s="238">
        <v>5</v>
      </c>
      <c r="I26" s="238" t="s">
        <v>262</v>
      </c>
      <c r="J26" s="238" t="s">
        <v>262</v>
      </c>
      <c r="K26" s="238">
        <v>1</v>
      </c>
      <c r="L26" s="238" t="s">
        <v>262</v>
      </c>
      <c r="M26" s="238" t="s">
        <v>262</v>
      </c>
      <c r="N26" s="238" t="s">
        <v>262</v>
      </c>
    </row>
    <row r="27" spans="1:30" ht="13.5" customHeight="1" x14ac:dyDescent="0.2">
      <c r="A27" s="69" t="s">
        <v>147</v>
      </c>
      <c r="B27" s="267"/>
    </row>
    <row r="28" spans="1:30" x14ac:dyDescent="0.2">
      <c r="A28" s="69" t="s">
        <v>147</v>
      </c>
    </row>
    <row r="29" spans="1:30" ht="13.5" customHeight="1" x14ac:dyDescent="0.2"/>
    <row r="30" spans="1:30" ht="13.5" customHeight="1" x14ac:dyDescent="0.2"/>
    <row r="31" spans="1:30" ht="13.5" customHeight="1" x14ac:dyDescent="0.2"/>
  </sheetData>
  <mergeCells count="2">
    <mergeCell ref="A3:A4"/>
    <mergeCell ref="B3:N3"/>
  </mergeCells>
  <hyperlinks>
    <hyperlink ref="A28" location="Kazalo!A1" display="nazaj na kazalo" xr:uid="{00000000-0004-0000-2B00-000000000000}"/>
    <hyperlink ref="A27" location="Kazalo!A1" display="nazaj na kazalo" xr:uid="{C8E376FF-2849-4585-A393-1233E2C683A0}"/>
  </hyperlinks>
  <pageMargins left="0.51181102362204722" right="0.51181102362204722" top="0.74803149606299213" bottom="0.74803149606299213" header="0.31496062992125984" footer="0.31496062992125984"/>
  <pageSetup paperSize="9" scale="4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2"/>
  <dimension ref="A1:P38"/>
  <sheetViews>
    <sheetView showGridLines="0" tabSelected="1" zoomScaleNormal="100" workbookViewId="0"/>
  </sheetViews>
  <sheetFormatPr defaultColWidth="9.140625" defaultRowHeight="15" customHeight="1" x14ac:dyDescent="0.2"/>
  <cols>
    <col min="1" max="1" width="34.85546875" style="6" customWidth="1"/>
    <col min="2" max="3" width="7.85546875" style="6" customWidth="1"/>
    <col min="4" max="4" width="9.5703125" style="6" bestFit="1" customWidth="1"/>
    <col min="5" max="5" width="9.28515625" style="10" customWidth="1"/>
    <col min="6" max="7" width="8" style="6" customWidth="1"/>
    <col min="8" max="8" width="10" style="6" bestFit="1" customWidth="1"/>
    <col min="9" max="9" width="8.28515625" style="6" customWidth="1"/>
    <col min="10" max="10" width="9.140625" style="6" customWidth="1"/>
    <col min="11" max="11" width="8.7109375" style="6" hidden="1" customWidth="1"/>
    <col min="12" max="13" width="6.5703125" style="6" hidden="1" customWidth="1"/>
    <col min="14" max="14" width="9.140625" style="6" customWidth="1"/>
    <col min="15" max="16384" width="9.140625" style="6"/>
  </cols>
  <sheetData>
    <row r="1" spans="1:16" ht="15" customHeight="1" x14ac:dyDescent="0.2">
      <c r="A1" s="9" t="s">
        <v>148</v>
      </c>
      <c r="B1" s="1"/>
      <c r="C1" s="1"/>
      <c r="D1" s="1"/>
      <c r="E1" s="65"/>
      <c r="F1" s="1"/>
      <c r="G1" s="1"/>
      <c r="H1" s="1"/>
      <c r="I1" s="1"/>
      <c r="J1" s="1"/>
      <c r="K1" s="247"/>
      <c r="L1" s="247"/>
      <c r="M1" s="1"/>
    </row>
    <row r="2" spans="1:16" ht="15" customHeight="1" x14ac:dyDescent="0.2">
      <c r="A2" s="1"/>
      <c r="B2" s="1"/>
      <c r="C2" s="1"/>
      <c r="D2" s="1"/>
      <c r="E2" s="65"/>
      <c r="F2" s="1"/>
      <c r="G2" s="1"/>
      <c r="H2" s="1"/>
      <c r="I2" s="1"/>
      <c r="J2" s="1"/>
      <c r="K2" s="247"/>
      <c r="L2" s="247"/>
      <c r="M2" s="1"/>
    </row>
    <row r="3" spans="1:16" ht="15" customHeight="1" x14ac:dyDescent="0.2">
      <c r="A3" s="298"/>
      <c r="B3" s="273"/>
      <c r="C3" s="274"/>
      <c r="D3" s="274"/>
      <c r="E3" s="165"/>
      <c r="F3" s="304" t="s">
        <v>63</v>
      </c>
      <c r="G3" s="304"/>
      <c r="H3" s="304"/>
      <c r="I3" s="2"/>
      <c r="J3" s="2"/>
      <c r="K3" s="248"/>
      <c r="L3" s="248"/>
      <c r="M3" s="2"/>
    </row>
    <row r="4" spans="1:16" ht="15" customHeight="1" x14ac:dyDescent="0.2">
      <c r="A4" s="299"/>
      <c r="B4" s="301" t="s">
        <v>144</v>
      </c>
      <c r="C4" s="302"/>
      <c r="D4" s="302"/>
      <c r="E4" s="303"/>
      <c r="F4" s="142" t="s">
        <v>588</v>
      </c>
      <c r="G4" s="142" t="s">
        <v>588</v>
      </c>
      <c r="H4" s="142" t="s">
        <v>601</v>
      </c>
      <c r="I4" s="2"/>
      <c r="J4" s="2"/>
      <c r="K4" s="248"/>
      <c r="L4" s="248"/>
      <c r="M4" s="2"/>
    </row>
    <row r="5" spans="1:16" ht="15" customHeight="1" x14ac:dyDescent="0.2">
      <c r="A5" s="300"/>
      <c r="B5" s="166" t="s">
        <v>543</v>
      </c>
      <c r="C5" s="167" t="s">
        <v>557</v>
      </c>
      <c r="D5" s="167" t="s">
        <v>601</v>
      </c>
      <c r="E5" s="168" t="s">
        <v>588</v>
      </c>
      <c r="F5" s="167" t="s">
        <v>587</v>
      </c>
      <c r="G5" s="167" t="s">
        <v>600</v>
      </c>
      <c r="H5" s="167" t="s">
        <v>599</v>
      </c>
      <c r="I5" s="2"/>
      <c r="J5" s="2"/>
      <c r="K5" s="248" t="s">
        <v>599</v>
      </c>
      <c r="L5" s="248" t="s">
        <v>600</v>
      </c>
      <c r="M5" s="270" t="s">
        <v>587</v>
      </c>
    </row>
    <row r="6" spans="1:16" ht="15" customHeight="1" x14ac:dyDescent="0.2">
      <c r="A6" s="21" t="s">
        <v>0</v>
      </c>
      <c r="B6" s="22">
        <v>933737.75000000023</v>
      </c>
      <c r="C6" s="23">
        <v>944008.16666666663</v>
      </c>
      <c r="D6" s="24">
        <v>940451.99999999977</v>
      </c>
      <c r="E6" s="275">
        <v>942877</v>
      </c>
      <c r="F6" s="76">
        <v>100.05687962213254</v>
      </c>
      <c r="G6" s="76">
        <v>99.640486579539427</v>
      </c>
      <c r="H6" s="77">
        <v>99.627512156571626</v>
      </c>
      <c r="I6" s="2"/>
      <c r="J6" s="210"/>
      <c r="K6" s="205">
        <v>943968.16666666674</v>
      </c>
      <c r="L6" s="205">
        <v>946279</v>
      </c>
      <c r="M6" s="17">
        <v>942341</v>
      </c>
      <c r="O6" s="7"/>
      <c r="P6" s="7"/>
    </row>
    <row r="7" spans="1:16" ht="12.75" customHeight="1" x14ac:dyDescent="0.2">
      <c r="A7" s="11"/>
      <c r="B7" s="15"/>
      <c r="C7" s="16"/>
      <c r="D7" s="16"/>
      <c r="E7" s="66"/>
      <c r="F7" s="79"/>
      <c r="G7" s="79"/>
      <c r="H7" s="80"/>
      <c r="I7" s="2"/>
      <c r="J7" s="210"/>
      <c r="K7" s="205"/>
      <c r="L7" s="205"/>
      <c r="M7" s="17"/>
    </row>
    <row r="8" spans="1:16" ht="15" customHeight="1" x14ac:dyDescent="0.2">
      <c r="A8" s="18" t="s">
        <v>2</v>
      </c>
      <c r="B8" s="12">
        <v>24275.083333333332</v>
      </c>
      <c r="C8" s="13">
        <v>23572.75</v>
      </c>
      <c r="D8" s="13">
        <v>22813.333333333332</v>
      </c>
      <c r="E8" s="14">
        <v>22822</v>
      </c>
      <c r="F8" s="82">
        <v>99.873090893177547</v>
      </c>
      <c r="G8" s="82">
        <v>96.462234244896237</v>
      </c>
      <c r="H8" s="82">
        <v>96.637320587674637</v>
      </c>
      <c r="I8" s="3"/>
      <c r="J8" s="217"/>
      <c r="K8" s="198">
        <v>23607.166666666668</v>
      </c>
      <c r="L8" s="198">
        <v>23659</v>
      </c>
      <c r="M8" s="13">
        <v>22851</v>
      </c>
      <c r="O8" s="7"/>
      <c r="P8" s="7"/>
    </row>
    <row r="9" spans="1:16" ht="15" customHeight="1" x14ac:dyDescent="0.2">
      <c r="A9" s="18" t="s">
        <v>3</v>
      </c>
      <c r="B9" s="12">
        <v>2281.6666666666665</v>
      </c>
      <c r="C9" s="13">
        <v>2199.1666666666665</v>
      </c>
      <c r="D9" s="13">
        <v>2091.1666666666665</v>
      </c>
      <c r="E9" s="14">
        <v>2067</v>
      </c>
      <c r="F9" s="82">
        <v>99.710564399421131</v>
      </c>
      <c r="G9" s="82">
        <v>93.741496598639458</v>
      </c>
      <c r="H9" s="82">
        <v>93.844427823485404</v>
      </c>
      <c r="I9" s="3"/>
      <c r="J9" s="217"/>
      <c r="K9" s="198">
        <v>2228.3333333333335</v>
      </c>
      <c r="L9" s="198">
        <v>2205</v>
      </c>
      <c r="M9" s="13">
        <v>2073</v>
      </c>
      <c r="O9" s="7"/>
      <c r="P9" s="7"/>
    </row>
    <row r="10" spans="1:16" ht="15" customHeight="1" x14ac:dyDescent="0.2">
      <c r="A10" s="18" t="s">
        <v>4</v>
      </c>
      <c r="B10" s="12">
        <v>211446.66666666666</v>
      </c>
      <c r="C10" s="13">
        <v>211216.08333333334</v>
      </c>
      <c r="D10" s="13">
        <v>208131.83333333334</v>
      </c>
      <c r="E10" s="14">
        <v>207562</v>
      </c>
      <c r="F10" s="82">
        <v>99.96436070816236</v>
      </c>
      <c r="G10" s="82">
        <v>98.107446376071778</v>
      </c>
      <c r="H10" s="82">
        <v>98.132421573257616</v>
      </c>
      <c r="I10" s="3"/>
      <c r="J10" s="217"/>
      <c r="K10" s="198">
        <v>212092.83333333334</v>
      </c>
      <c r="L10" s="198">
        <v>211566</v>
      </c>
      <c r="M10" s="13">
        <v>207636</v>
      </c>
      <c r="O10" s="7"/>
      <c r="P10" s="7"/>
    </row>
    <row r="11" spans="1:16" ht="15" customHeight="1" x14ac:dyDescent="0.2">
      <c r="A11" s="18" t="s">
        <v>5</v>
      </c>
      <c r="B11" s="12">
        <v>8246.25</v>
      </c>
      <c r="C11" s="13">
        <v>8423</v>
      </c>
      <c r="D11" s="13">
        <v>8524.6666666666661</v>
      </c>
      <c r="E11" s="14">
        <v>8586</v>
      </c>
      <c r="F11" s="82">
        <v>100.37409399111527</v>
      </c>
      <c r="G11" s="82">
        <v>101.97149643705463</v>
      </c>
      <c r="H11" s="82">
        <v>101.58288812535996</v>
      </c>
      <c r="I11" s="4"/>
      <c r="J11" s="218"/>
      <c r="K11" s="198">
        <v>8391.8333333333339</v>
      </c>
      <c r="L11" s="198">
        <v>8420</v>
      </c>
      <c r="M11" s="13">
        <v>8554</v>
      </c>
      <c r="O11" s="7"/>
      <c r="P11" s="7"/>
    </row>
    <row r="12" spans="1:16" ht="15" customHeight="1" x14ac:dyDescent="0.2">
      <c r="A12" s="18" t="s">
        <v>6</v>
      </c>
      <c r="B12" s="12">
        <v>10726.666666666666</v>
      </c>
      <c r="C12" s="13">
        <v>10823.5</v>
      </c>
      <c r="D12" s="13">
        <v>10825.833333333334</v>
      </c>
      <c r="E12" s="14">
        <v>10945</v>
      </c>
      <c r="F12" s="82">
        <v>100.31161213454311</v>
      </c>
      <c r="G12" s="82">
        <v>100.68071014626069</v>
      </c>
      <c r="H12" s="82">
        <v>100.51685984432306</v>
      </c>
      <c r="I12" s="4"/>
      <c r="J12" s="218"/>
      <c r="K12" s="198">
        <v>10770.166666666666</v>
      </c>
      <c r="L12" s="198">
        <v>10871</v>
      </c>
      <c r="M12" s="13">
        <v>10911</v>
      </c>
      <c r="O12" s="7"/>
      <c r="P12" s="7"/>
    </row>
    <row r="13" spans="1:16" ht="15" customHeight="1" x14ac:dyDescent="0.2">
      <c r="A13" s="18" t="s">
        <v>7</v>
      </c>
      <c r="B13" s="12">
        <v>75667.666666666672</v>
      </c>
      <c r="C13" s="13">
        <v>79669.083333333328</v>
      </c>
      <c r="D13" s="13">
        <v>78397.833333333328</v>
      </c>
      <c r="E13" s="14">
        <v>79109</v>
      </c>
      <c r="F13" s="82">
        <v>100.20393170187971</v>
      </c>
      <c r="G13" s="82">
        <v>98.432231332976656</v>
      </c>
      <c r="H13" s="82">
        <v>98.375833676668336</v>
      </c>
      <c r="I13" s="5"/>
      <c r="J13" s="217"/>
      <c r="K13" s="198">
        <v>79692.166666666672</v>
      </c>
      <c r="L13" s="198">
        <v>80369</v>
      </c>
      <c r="M13" s="13">
        <v>78948</v>
      </c>
      <c r="O13" s="7"/>
      <c r="P13" s="7"/>
    </row>
    <row r="14" spans="1:16" ht="15" customHeight="1" x14ac:dyDescent="0.2">
      <c r="A14" s="18" t="s">
        <v>8</v>
      </c>
      <c r="B14" s="12">
        <v>116514.08333333333</v>
      </c>
      <c r="C14" s="13">
        <v>116540.66666666667</v>
      </c>
      <c r="D14" s="13">
        <v>115835</v>
      </c>
      <c r="E14" s="14">
        <v>115509</v>
      </c>
      <c r="F14" s="82">
        <v>99.811625636195529</v>
      </c>
      <c r="G14" s="82">
        <v>98.985371873205764</v>
      </c>
      <c r="H14" s="82">
        <v>99.162057005234828</v>
      </c>
      <c r="I14" s="5"/>
      <c r="J14" s="217"/>
      <c r="K14" s="198">
        <v>116813.83333333333</v>
      </c>
      <c r="L14" s="198">
        <v>116693</v>
      </c>
      <c r="M14" s="13">
        <v>115727</v>
      </c>
      <c r="O14" s="7"/>
      <c r="P14" s="7"/>
    </row>
    <row r="15" spans="1:16" ht="15" customHeight="1" x14ac:dyDescent="0.2">
      <c r="A15" s="18" t="s">
        <v>9</v>
      </c>
      <c r="B15" s="12">
        <v>57384.666666666664</v>
      </c>
      <c r="C15" s="13">
        <v>57750.25</v>
      </c>
      <c r="D15" s="13">
        <v>58094.166666666664</v>
      </c>
      <c r="E15" s="14">
        <v>58178</v>
      </c>
      <c r="F15" s="82">
        <v>99.977659775566664</v>
      </c>
      <c r="G15" s="82">
        <v>100.65920376490129</v>
      </c>
      <c r="H15" s="82">
        <v>100.82729494800479</v>
      </c>
      <c r="I15" s="5"/>
      <c r="J15" s="217"/>
      <c r="K15" s="198">
        <v>57617.5</v>
      </c>
      <c r="L15" s="198">
        <v>57797</v>
      </c>
      <c r="M15" s="13">
        <v>58191</v>
      </c>
      <c r="O15" s="7"/>
      <c r="P15" s="7"/>
    </row>
    <row r="16" spans="1:16" ht="15" customHeight="1" x14ac:dyDescent="0.2">
      <c r="A16" s="18" t="s">
        <v>10</v>
      </c>
      <c r="B16" s="12">
        <v>38324.583333333336</v>
      </c>
      <c r="C16" s="13">
        <v>38700.166666666664</v>
      </c>
      <c r="D16" s="13">
        <v>38642.166666666664</v>
      </c>
      <c r="E16" s="14">
        <v>39216</v>
      </c>
      <c r="F16" s="82">
        <v>100.42766780199237</v>
      </c>
      <c r="G16" s="82">
        <v>99.954121425294389</v>
      </c>
      <c r="H16" s="82">
        <v>100.27896958582747</v>
      </c>
      <c r="I16" s="5"/>
      <c r="J16" s="217"/>
      <c r="K16" s="198">
        <v>38534.666666666664</v>
      </c>
      <c r="L16" s="198">
        <v>39234</v>
      </c>
      <c r="M16" s="13">
        <v>39049</v>
      </c>
      <c r="O16" s="7"/>
      <c r="P16" s="7"/>
    </row>
    <row r="17" spans="1:16" ht="15" customHeight="1" x14ac:dyDescent="0.2">
      <c r="A17" s="18" t="s">
        <v>11</v>
      </c>
      <c r="B17" s="12">
        <v>32788.083333333336</v>
      </c>
      <c r="C17" s="13">
        <v>33915.75</v>
      </c>
      <c r="D17" s="13">
        <v>33759.833333333336</v>
      </c>
      <c r="E17" s="14">
        <v>33739</v>
      </c>
      <c r="F17" s="82">
        <v>100.07712158514519</v>
      </c>
      <c r="G17" s="82">
        <v>100.12761158594492</v>
      </c>
      <c r="H17" s="82">
        <v>100.18349259105388</v>
      </c>
      <c r="I17" s="5"/>
      <c r="J17" s="217"/>
      <c r="K17" s="198">
        <v>33698</v>
      </c>
      <c r="L17" s="198">
        <v>33696</v>
      </c>
      <c r="M17" s="13">
        <v>33713</v>
      </c>
      <c r="O17" s="7"/>
      <c r="P17" s="7"/>
    </row>
    <row r="18" spans="1:16" ht="15" customHeight="1" x14ac:dyDescent="0.2">
      <c r="A18" s="18" t="s">
        <v>12</v>
      </c>
      <c r="B18" s="12">
        <v>18863.416666666668</v>
      </c>
      <c r="C18" s="13">
        <v>18621.166666666668</v>
      </c>
      <c r="D18" s="13">
        <v>18614.166666666668</v>
      </c>
      <c r="E18" s="14">
        <v>18591</v>
      </c>
      <c r="F18" s="82">
        <v>99.790660225442835</v>
      </c>
      <c r="G18" s="82">
        <v>99.785304063120606</v>
      </c>
      <c r="H18" s="82">
        <v>99.954356697930834</v>
      </c>
      <c r="I18" s="5"/>
      <c r="J18" s="217"/>
      <c r="K18" s="198">
        <v>18622.666666666668</v>
      </c>
      <c r="L18" s="198">
        <v>18631</v>
      </c>
      <c r="M18" s="13">
        <v>18630</v>
      </c>
      <c r="O18" s="7"/>
      <c r="P18" s="7"/>
    </row>
    <row r="19" spans="1:16" ht="15" customHeight="1" x14ac:dyDescent="0.2">
      <c r="A19" s="18" t="s">
        <v>13</v>
      </c>
      <c r="B19" s="12">
        <v>4925.833333333333</v>
      </c>
      <c r="C19" s="13">
        <v>5258.25</v>
      </c>
      <c r="D19" s="13">
        <v>5405.166666666667</v>
      </c>
      <c r="E19" s="14">
        <v>5407</v>
      </c>
      <c r="F19" s="82">
        <v>99.833825701624818</v>
      </c>
      <c r="G19" s="82">
        <v>103.54270394484872</v>
      </c>
      <c r="H19" s="82">
        <v>103.78584229390681</v>
      </c>
      <c r="I19" s="5"/>
      <c r="J19" s="217"/>
      <c r="K19" s="198">
        <v>5208</v>
      </c>
      <c r="L19" s="198">
        <v>5222</v>
      </c>
      <c r="M19" s="13">
        <v>5416</v>
      </c>
      <c r="O19" s="7"/>
      <c r="P19" s="7"/>
    </row>
    <row r="20" spans="1:16" ht="15" customHeight="1" x14ac:dyDescent="0.2">
      <c r="A20" s="18" t="s">
        <v>14</v>
      </c>
      <c r="B20" s="12">
        <v>61089.583333333336</v>
      </c>
      <c r="C20" s="13">
        <v>61907.833333333336</v>
      </c>
      <c r="D20" s="13">
        <v>61405.5</v>
      </c>
      <c r="E20" s="14">
        <v>61618</v>
      </c>
      <c r="F20" s="82">
        <v>100.12186601238157</v>
      </c>
      <c r="G20" s="82">
        <v>99.528347601356799</v>
      </c>
      <c r="H20" s="82">
        <v>99.188845754160766</v>
      </c>
      <c r="I20" s="5"/>
      <c r="J20" s="217"/>
      <c r="K20" s="198">
        <v>61907.666666666664</v>
      </c>
      <c r="L20" s="198">
        <v>61910</v>
      </c>
      <c r="M20" s="13">
        <v>61543</v>
      </c>
      <c r="O20" s="7"/>
      <c r="P20" s="7"/>
    </row>
    <row r="21" spans="1:16" ht="15" customHeight="1" x14ac:dyDescent="0.2">
      <c r="A21" s="18" t="s">
        <v>15</v>
      </c>
      <c r="B21" s="12">
        <v>34279.25</v>
      </c>
      <c r="C21" s="13">
        <v>33946.166666666664</v>
      </c>
      <c r="D21" s="13">
        <v>32703.666666666668</v>
      </c>
      <c r="E21" s="14">
        <v>33036</v>
      </c>
      <c r="F21" s="82">
        <v>99.960664467911286</v>
      </c>
      <c r="G21" s="82">
        <v>96.208282369386694</v>
      </c>
      <c r="H21" s="82">
        <v>95.480047296738363</v>
      </c>
      <c r="I21" s="5"/>
      <c r="J21" s="217"/>
      <c r="K21" s="198">
        <v>34251.833333333336</v>
      </c>
      <c r="L21" s="198">
        <v>34338</v>
      </c>
      <c r="M21" s="13">
        <v>33049</v>
      </c>
      <c r="O21" s="7"/>
      <c r="P21" s="7"/>
    </row>
    <row r="22" spans="1:16" ht="15" customHeight="1" x14ac:dyDescent="0.2">
      <c r="A22" s="18" t="s">
        <v>16</v>
      </c>
      <c r="B22" s="12">
        <v>49197.833333333336</v>
      </c>
      <c r="C22" s="13">
        <v>49708.333333333336</v>
      </c>
      <c r="D22" s="13">
        <v>49994.5</v>
      </c>
      <c r="E22" s="14">
        <v>50379</v>
      </c>
      <c r="F22" s="82">
        <v>100.34657902599342</v>
      </c>
      <c r="G22" s="82">
        <v>101.18703302000482</v>
      </c>
      <c r="H22" s="82">
        <v>100.95344188144068</v>
      </c>
      <c r="I22" s="5"/>
      <c r="J22" s="217"/>
      <c r="K22" s="198">
        <v>49522.333333333336</v>
      </c>
      <c r="L22" s="198">
        <v>49788</v>
      </c>
      <c r="M22" s="13">
        <v>50205</v>
      </c>
      <c r="O22" s="7"/>
      <c r="P22" s="7"/>
    </row>
    <row r="23" spans="1:16" ht="15" customHeight="1" x14ac:dyDescent="0.2">
      <c r="A23" s="18" t="s">
        <v>17</v>
      </c>
      <c r="B23" s="12">
        <v>79105.583333333328</v>
      </c>
      <c r="C23" s="13">
        <v>80461.25</v>
      </c>
      <c r="D23" s="13">
        <v>81796</v>
      </c>
      <c r="E23" s="14">
        <v>81842</v>
      </c>
      <c r="F23" s="82">
        <v>99.741633558388372</v>
      </c>
      <c r="G23" s="82">
        <v>101.57875139630134</v>
      </c>
      <c r="H23" s="82">
        <v>101.64634537836533</v>
      </c>
      <c r="I23" s="5"/>
      <c r="J23" s="217"/>
      <c r="K23" s="198">
        <v>80471.166666666672</v>
      </c>
      <c r="L23" s="198">
        <v>80570</v>
      </c>
      <c r="M23" s="13">
        <v>82054</v>
      </c>
      <c r="O23" s="7"/>
      <c r="P23" s="7"/>
    </row>
    <row r="24" spans="1:16" ht="15" customHeight="1" x14ac:dyDescent="0.2">
      <c r="A24" s="18" t="s">
        <v>18</v>
      </c>
      <c r="B24" s="12">
        <v>73906.416666666672</v>
      </c>
      <c r="C24" s="13">
        <v>75987.25</v>
      </c>
      <c r="D24" s="13">
        <v>77849.666666666672</v>
      </c>
      <c r="E24" s="14">
        <v>78456</v>
      </c>
      <c r="F24" s="82">
        <v>100.33249782597575</v>
      </c>
      <c r="G24" s="82">
        <v>103.31722348789127</v>
      </c>
      <c r="H24" s="82">
        <v>103.23611577700373</v>
      </c>
      <c r="I24" s="5"/>
      <c r="J24" s="217"/>
      <c r="K24" s="198">
        <v>75409.333333333328</v>
      </c>
      <c r="L24" s="198">
        <v>75937</v>
      </c>
      <c r="M24" s="13">
        <v>78196</v>
      </c>
      <c r="O24" s="7"/>
      <c r="P24" s="7"/>
    </row>
    <row r="25" spans="1:16" ht="15" customHeight="1" x14ac:dyDescent="0.2">
      <c r="A25" s="18" t="s">
        <v>19</v>
      </c>
      <c r="B25" s="12">
        <v>16100</v>
      </c>
      <c r="C25" s="13">
        <v>16241.833333333334</v>
      </c>
      <c r="D25" s="13">
        <v>16351.666666666666</v>
      </c>
      <c r="E25" s="14">
        <v>16489</v>
      </c>
      <c r="F25" s="82">
        <v>100.15792990341978</v>
      </c>
      <c r="G25" s="82">
        <v>101.32112572201058</v>
      </c>
      <c r="H25" s="82">
        <v>101.15267238535137</v>
      </c>
      <c r="I25" s="5"/>
      <c r="J25" s="217"/>
      <c r="K25" s="198">
        <v>16165.333333333334</v>
      </c>
      <c r="L25" s="198">
        <v>16274</v>
      </c>
      <c r="M25" s="13">
        <v>16463</v>
      </c>
      <c r="O25" s="7"/>
      <c r="P25" s="7"/>
    </row>
    <row r="26" spans="1:16" ht="15" customHeight="1" x14ac:dyDescent="0.2">
      <c r="A26" s="18" t="s">
        <v>20</v>
      </c>
      <c r="B26" s="12">
        <v>17893.333333333332</v>
      </c>
      <c r="C26" s="13">
        <v>18397</v>
      </c>
      <c r="D26" s="13">
        <v>18533.666666666668</v>
      </c>
      <c r="E26" s="14">
        <v>18624</v>
      </c>
      <c r="F26" s="82">
        <v>101.06908341021328</v>
      </c>
      <c r="G26" s="82">
        <v>101.06359887128282</v>
      </c>
      <c r="H26" s="82">
        <v>101.30546875711724</v>
      </c>
      <c r="I26" s="5"/>
      <c r="J26" s="217"/>
      <c r="K26" s="198">
        <v>18294.833333333332</v>
      </c>
      <c r="L26" s="198">
        <v>18428</v>
      </c>
      <c r="M26" s="13">
        <v>18427</v>
      </c>
      <c r="O26" s="7"/>
      <c r="P26" s="7"/>
    </row>
    <row r="27" spans="1:16" ht="15" customHeight="1" x14ac:dyDescent="0.2">
      <c r="A27" s="18" t="s">
        <v>21</v>
      </c>
      <c r="B27" s="12">
        <v>721.08333333333337</v>
      </c>
      <c r="C27" s="13">
        <v>668.66666666666663</v>
      </c>
      <c r="D27" s="13">
        <v>682.16666666666663</v>
      </c>
      <c r="E27" s="14">
        <v>702</v>
      </c>
      <c r="F27" s="82">
        <v>99.574468085106389</v>
      </c>
      <c r="G27" s="82">
        <v>104.61997019374067</v>
      </c>
      <c r="H27" s="82">
        <v>102.04437796060833</v>
      </c>
      <c r="I27" s="5"/>
      <c r="J27" s="217"/>
      <c r="K27" s="198">
        <v>668.5</v>
      </c>
      <c r="L27" s="198">
        <v>671</v>
      </c>
      <c r="M27" s="13">
        <v>705</v>
      </c>
    </row>
    <row r="28" spans="1:16" ht="15" customHeight="1" x14ac:dyDescent="0.2">
      <c r="A28" s="25" t="s">
        <v>484</v>
      </c>
      <c r="B28" s="26" t="s">
        <v>262</v>
      </c>
      <c r="C28" s="27" t="s">
        <v>262</v>
      </c>
      <c r="D28" s="27" t="s">
        <v>262</v>
      </c>
      <c r="E28" s="28" t="s">
        <v>262</v>
      </c>
      <c r="F28" s="84" t="s">
        <v>262</v>
      </c>
      <c r="G28" s="84" t="s">
        <v>262</v>
      </c>
      <c r="H28" s="84" t="s">
        <v>262</v>
      </c>
      <c r="I28" s="5"/>
      <c r="J28" s="217"/>
      <c r="K28" s="198" t="s">
        <v>262</v>
      </c>
      <c r="L28" s="198" t="s">
        <v>262</v>
      </c>
      <c r="M28" s="13" t="s">
        <v>262</v>
      </c>
    </row>
    <row r="29" spans="1:16" ht="15" customHeight="1" x14ac:dyDescent="0.2">
      <c r="A29" s="10"/>
      <c r="B29" s="10"/>
      <c r="C29" s="10"/>
      <c r="D29" s="59"/>
      <c r="F29" s="10"/>
      <c r="G29" s="10"/>
      <c r="H29" s="10"/>
      <c r="J29" s="219"/>
    </row>
    <row r="30" spans="1:16" ht="15" customHeight="1" x14ac:dyDescent="0.2">
      <c r="A30" s="6" t="s">
        <v>1</v>
      </c>
    </row>
    <row r="32" spans="1:16" s="67" customFormat="1" ht="15" customHeight="1" x14ac:dyDescent="0.2">
      <c r="A32" s="69" t="s">
        <v>147</v>
      </c>
      <c r="E32" s="68"/>
    </row>
    <row r="33" spans="5:5" s="67" customFormat="1" ht="15" customHeight="1" x14ac:dyDescent="0.2">
      <c r="E33" s="68"/>
    </row>
    <row r="34" spans="5:5" s="67" customFormat="1" ht="15" customHeight="1" x14ac:dyDescent="0.2">
      <c r="E34" s="68"/>
    </row>
    <row r="35" spans="5:5" s="67" customFormat="1" ht="15" customHeight="1" x14ac:dyDescent="0.2">
      <c r="E35" s="68"/>
    </row>
    <row r="36" spans="5:5" s="67" customFormat="1" ht="15" customHeight="1" x14ac:dyDescent="0.2">
      <c r="E36" s="68"/>
    </row>
    <row r="37" spans="5:5" s="67" customFormat="1" ht="15" customHeight="1" x14ac:dyDescent="0.2">
      <c r="E37" s="68"/>
    </row>
    <row r="38" spans="5:5" s="67" customFormat="1" ht="15" customHeight="1" x14ac:dyDescent="0.2">
      <c r="E38" s="68"/>
    </row>
  </sheetData>
  <mergeCells count="3">
    <mergeCell ref="A3:A5"/>
    <mergeCell ref="B4:E4"/>
    <mergeCell ref="F3:H3"/>
  </mergeCells>
  <phoneticPr fontId="3" type="noConversion"/>
  <hyperlinks>
    <hyperlink ref="A32" location="Kazalo!A1" display="nazaj na kazalo" xr:uid="{00000000-0004-0000-02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1:AD32"/>
  <sheetViews>
    <sheetView showGridLines="0" tabSelected="1" workbookViewId="0"/>
  </sheetViews>
  <sheetFormatPr defaultColWidth="9.140625" defaultRowHeight="12.75" x14ac:dyDescent="0.2"/>
  <cols>
    <col min="1" max="1" width="39.140625" style="221" customWidth="1"/>
    <col min="2" max="2" width="7.42578125" style="221" customWidth="1"/>
    <col min="3" max="14" width="5.42578125" style="221" customWidth="1"/>
    <col min="15" max="15" width="3.7109375" style="221" customWidth="1"/>
    <col min="16" max="16" width="9.140625" style="221"/>
    <col min="17" max="18" width="5.28515625" style="221" customWidth="1"/>
    <col min="19" max="19" width="6.42578125" style="221" customWidth="1"/>
    <col min="20" max="20" width="5.28515625" style="221" customWidth="1"/>
    <col min="21" max="24" width="6.42578125" style="221" customWidth="1"/>
    <col min="25" max="30" width="5.28515625" style="221" customWidth="1"/>
    <col min="31" max="31" width="6.42578125" style="221" customWidth="1"/>
    <col min="32" max="16384" width="9.140625" style="221"/>
  </cols>
  <sheetData>
    <row r="1" spans="1:14" x14ac:dyDescent="0.2">
      <c r="A1" s="9" t="s">
        <v>605</v>
      </c>
    </row>
    <row r="3" spans="1:14" ht="15" customHeight="1" x14ac:dyDescent="0.2">
      <c r="A3" s="318" t="s">
        <v>263</v>
      </c>
      <c r="B3" s="320" t="s">
        <v>264</v>
      </c>
      <c r="C3" s="321"/>
      <c r="D3" s="321"/>
      <c r="E3" s="321"/>
      <c r="F3" s="321"/>
      <c r="G3" s="321"/>
      <c r="H3" s="321"/>
      <c r="I3" s="321"/>
      <c r="J3" s="321"/>
      <c r="K3" s="321"/>
      <c r="L3" s="321"/>
      <c r="M3" s="321"/>
      <c r="N3" s="321"/>
    </row>
    <row r="4" spans="1:14" ht="15" customHeight="1" x14ac:dyDescent="0.2">
      <c r="A4" s="319"/>
      <c r="B4" s="233" t="s">
        <v>247</v>
      </c>
      <c r="C4" s="136" t="s">
        <v>250</v>
      </c>
      <c r="D4" s="136" t="s">
        <v>251</v>
      </c>
      <c r="E4" s="136" t="s">
        <v>252</v>
      </c>
      <c r="F4" s="136" t="s">
        <v>253</v>
      </c>
      <c r="G4" s="136" t="s">
        <v>254</v>
      </c>
      <c r="H4" s="136" t="s">
        <v>255</v>
      </c>
      <c r="I4" s="136" t="s">
        <v>256</v>
      </c>
      <c r="J4" s="136" t="s">
        <v>257</v>
      </c>
      <c r="K4" s="136" t="s">
        <v>258</v>
      </c>
      <c r="L4" s="136" t="s">
        <v>259</v>
      </c>
      <c r="M4" s="136" t="s">
        <v>260</v>
      </c>
      <c r="N4" s="136" t="s">
        <v>261</v>
      </c>
    </row>
    <row r="5" spans="1:14" ht="15.75" customHeight="1" x14ac:dyDescent="0.2">
      <c r="A5" s="135" t="s">
        <v>265</v>
      </c>
      <c r="B5" s="253">
        <v>6342</v>
      </c>
      <c r="C5" s="235">
        <v>797</v>
      </c>
      <c r="D5" s="235">
        <v>398</v>
      </c>
      <c r="E5" s="235">
        <v>505</v>
      </c>
      <c r="F5" s="235">
        <v>1505</v>
      </c>
      <c r="G5" s="235">
        <v>679</v>
      </c>
      <c r="H5" s="235">
        <v>582</v>
      </c>
      <c r="I5" s="235">
        <v>224</v>
      </c>
      <c r="J5" s="235">
        <v>285</v>
      </c>
      <c r="K5" s="235">
        <v>283</v>
      </c>
      <c r="L5" s="235">
        <v>294</v>
      </c>
      <c r="M5" s="235">
        <v>224</v>
      </c>
      <c r="N5" s="235">
        <v>566</v>
      </c>
    </row>
    <row r="6" spans="1:14" ht="15.75" customHeight="1" x14ac:dyDescent="0.2">
      <c r="A6" s="137"/>
      <c r="B6" s="253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</row>
    <row r="7" spans="1:14" ht="15.75" customHeight="1" x14ac:dyDescent="0.2">
      <c r="A7" s="138" t="s">
        <v>266</v>
      </c>
      <c r="B7" s="253"/>
      <c r="C7" s="236"/>
      <c r="D7" s="236"/>
      <c r="E7" s="236"/>
      <c r="F7" s="236"/>
      <c r="G7" s="236"/>
      <c r="H7" s="236"/>
      <c r="I7" s="236"/>
      <c r="J7" s="236"/>
      <c r="K7" s="236"/>
      <c r="L7" s="236"/>
      <c r="M7" s="236"/>
      <c r="N7" s="236"/>
    </row>
    <row r="8" spans="1:14" ht="22.5" x14ac:dyDescent="0.2">
      <c r="A8" s="139" t="s">
        <v>546</v>
      </c>
      <c r="B8" s="253">
        <v>99</v>
      </c>
      <c r="C8" s="236">
        <v>22</v>
      </c>
      <c r="D8" s="236">
        <v>1</v>
      </c>
      <c r="E8" s="236">
        <v>2</v>
      </c>
      <c r="F8" s="236">
        <v>10</v>
      </c>
      <c r="G8" s="236">
        <v>31</v>
      </c>
      <c r="H8" s="236">
        <v>11</v>
      </c>
      <c r="I8" s="236" t="s">
        <v>262</v>
      </c>
      <c r="J8" s="236">
        <v>2</v>
      </c>
      <c r="K8" s="236">
        <v>8</v>
      </c>
      <c r="L8" s="236">
        <v>5</v>
      </c>
      <c r="M8" s="236">
        <v>2</v>
      </c>
      <c r="N8" s="236">
        <v>5</v>
      </c>
    </row>
    <row r="9" spans="1:14" s="267" customFormat="1" x14ac:dyDescent="0.2">
      <c r="A9" s="139" t="s">
        <v>581</v>
      </c>
      <c r="B9" s="253">
        <v>11</v>
      </c>
      <c r="C9" s="236">
        <v>2</v>
      </c>
      <c r="D9" s="236" t="s">
        <v>262</v>
      </c>
      <c r="E9" s="236" t="s">
        <v>262</v>
      </c>
      <c r="F9" s="236" t="s">
        <v>262</v>
      </c>
      <c r="G9" s="236">
        <v>5</v>
      </c>
      <c r="H9" s="236">
        <v>3</v>
      </c>
      <c r="I9" s="236" t="s">
        <v>262</v>
      </c>
      <c r="J9" s="236" t="s">
        <v>262</v>
      </c>
      <c r="K9" s="236">
        <v>1</v>
      </c>
      <c r="L9" s="236" t="s">
        <v>262</v>
      </c>
      <c r="M9" s="236" t="s">
        <v>262</v>
      </c>
      <c r="N9" s="236" t="s">
        <v>262</v>
      </c>
    </row>
    <row r="10" spans="1:14" s="267" customFormat="1" ht="22.5" x14ac:dyDescent="0.2">
      <c r="A10" s="139" t="s">
        <v>517</v>
      </c>
      <c r="B10" s="253">
        <v>195</v>
      </c>
      <c r="C10" s="236">
        <v>14</v>
      </c>
      <c r="D10" s="236">
        <v>3</v>
      </c>
      <c r="E10" s="236">
        <v>9</v>
      </c>
      <c r="F10" s="236">
        <v>111</v>
      </c>
      <c r="G10" s="236">
        <v>29</v>
      </c>
      <c r="H10" s="236">
        <v>8</v>
      </c>
      <c r="I10" s="236">
        <v>5</v>
      </c>
      <c r="J10" s="236">
        <v>1</v>
      </c>
      <c r="K10" s="236">
        <v>3</v>
      </c>
      <c r="L10" s="236">
        <v>1</v>
      </c>
      <c r="M10" s="236">
        <v>3</v>
      </c>
      <c r="N10" s="236">
        <v>8</v>
      </c>
    </row>
    <row r="11" spans="1:14" s="267" customFormat="1" ht="22.5" x14ac:dyDescent="0.2">
      <c r="A11" s="139" t="s">
        <v>539</v>
      </c>
      <c r="B11" s="253">
        <v>9</v>
      </c>
      <c r="C11" s="236" t="s">
        <v>262</v>
      </c>
      <c r="D11" s="236" t="s">
        <v>262</v>
      </c>
      <c r="E11" s="236" t="s">
        <v>262</v>
      </c>
      <c r="F11" s="236" t="s">
        <v>262</v>
      </c>
      <c r="G11" s="236" t="s">
        <v>262</v>
      </c>
      <c r="H11" s="236" t="s">
        <v>262</v>
      </c>
      <c r="I11" s="236" t="s">
        <v>262</v>
      </c>
      <c r="J11" s="236" t="s">
        <v>262</v>
      </c>
      <c r="K11" s="236">
        <v>9</v>
      </c>
      <c r="L11" s="236" t="s">
        <v>262</v>
      </c>
      <c r="M11" s="236" t="s">
        <v>262</v>
      </c>
      <c r="N11" s="236" t="s">
        <v>262</v>
      </c>
    </row>
    <row r="12" spans="1:14" s="267" customFormat="1" x14ac:dyDescent="0.2">
      <c r="A12" s="139" t="s">
        <v>538</v>
      </c>
      <c r="B12" s="253">
        <v>210</v>
      </c>
      <c r="C12" s="236">
        <v>16</v>
      </c>
      <c r="D12" s="236">
        <v>32</v>
      </c>
      <c r="E12" s="236">
        <v>32</v>
      </c>
      <c r="F12" s="236">
        <v>16</v>
      </c>
      <c r="G12" s="236">
        <v>19</v>
      </c>
      <c r="H12" s="236">
        <v>21</v>
      </c>
      <c r="I12" s="236">
        <v>16</v>
      </c>
      <c r="J12" s="236" t="s">
        <v>262</v>
      </c>
      <c r="K12" s="236" t="s">
        <v>262</v>
      </c>
      <c r="L12" s="236" t="s">
        <v>262</v>
      </c>
      <c r="M12" s="236">
        <v>21</v>
      </c>
      <c r="N12" s="236">
        <v>37</v>
      </c>
    </row>
    <row r="13" spans="1:14" s="267" customFormat="1" ht="22.5" x14ac:dyDescent="0.2">
      <c r="A13" s="139" t="s">
        <v>584</v>
      </c>
      <c r="B13" s="253">
        <v>9</v>
      </c>
      <c r="C13" s="236" t="s">
        <v>262</v>
      </c>
      <c r="D13" s="236" t="s">
        <v>262</v>
      </c>
      <c r="E13" s="236" t="s">
        <v>262</v>
      </c>
      <c r="F13" s="236">
        <v>9</v>
      </c>
      <c r="G13" s="236" t="s">
        <v>262</v>
      </c>
      <c r="H13" s="236" t="s">
        <v>262</v>
      </c>
      <c r="I13" s="236" t="s">
        <v>262</v>
      </c>
      <c r="J13" s="236" t="s">
        <v>262</v>
      </c>
      <c r="K13" s="236" t="s">
        <v>262</v>
      </c>
      <c r="L13" s="236" t="s">
        <v>262</v>
      </c>
      <c r="M13" s="236" t="s">
        <v>262</v>
      </c>
      <c r="N13" s="236" t="s">
        <v>262</v>
      </c>
    </row>
    <row r="14" spans="1:14" s="267" customFormat="1" x14ac:dyDescent="0.2">
      <c r="A14" s="139" t="s">
        <v>547</v>
      </c>
      <c r="B14" s="253">
        <v>198</v>
      </c>
      <c r="C14" s="236">
        <v>37</v>
      </c>
      <c r="D14" s="236">
        <v>5</v>
      </c>
      <c r="E14" s="236">
        <v>13</v>
      </c>
      <c r="F14" s="236">
        <v>21</v>
      </c>
      <c r="G14" s="236">
        <v>25</v>
      </c>
      <c r="H14" s="236">
        <v>30</v>
      </c>
      <c r="I14" s="236">
        <v>7</v>
      </c>
      <c r="J14" s="236">
        <v>3</v>
      </c>
      <c r="K14" s="236">
        <v>17</v>
      </c>
      <c r="L14" s="236">
        <v>10</v>
      </c>
      <c r="M14" s="236">
        <v>17</v>
      </c>
      <c r="N14" s="236">
        <v>13</v>
      </c>
    </row>
    <row r="15" spans="1:14" s="254" customFormat="1" x14ac:dyDescent="0.2">
      <c r="A15" s="139" t="s">
        <v>548</v>
      </c>
      <c r="B15" s="253">
        <v>31</v>
      </c>
      <c r="C15" s="236">
        <v>14</v>
      </c>
      <c r="D15" s="236">
        <v>2</v>
      </c>
      <c r="E15" s="236" t="s">
        <v>262</v>
      </c>
      <c r="F15" s="236">
        <v>1</v>
      </c>
      <c r="G15" s="236">
        <v>3</v>
      </c>
      <c r="H15" s="236">
        <v>2</v>
      </c>
      <c r="I15" s="236" t="s">
        <v>262</v>
      </c>
      <c r="J15" s="236">
        <v>1</v>
      </c>
      <c r="K15" s="236" t="s">
        <v>262</v>
      </c>
      <c r="L15" s="236">
        <v>1</v>
      </c>
      <c r="M15" s="236">
        <v>1</v>
      </c>
      <c r="N15" s="236">
        <v>6</v>
      </c>
    </row>
    <row r="16" spans="1:14" s="267" customFormat="1" ht="22.5" x14ac:dyDescent="0.2">
      <c r="A16" s="139" t="s">
        <v>527</v>
      </c>
      <c r="B16" s="253">
        <v>2</v>
      </c>
      <c r="C16" s="236">
        <v>1</v>
      </c>
      <c r="D16" s="236" t="s">
        <v>262</v>
      </c>
      <c r="E16" s="236" t="s">
        <v>262</v>
      </c>
      <c r="F16" s="236">
        <v>1</v>
      </c>
      <c r="G16" s="236" t="s">
        <v>262</v>
      </c>
      <c r="H16" s="236" t="s">
        <v>262</v>
      </c>
      <c r="I16" s="236" t="s">
        <v>262</v>
      </c>
      <c r="J16" s="236" t="s">
        <v>262</v>
      </c>
      <c r="K16" s="236" t="s">
        <v>262</v>
      </c>
      <c r="L16" s="236" t="s">
        <v>262</v>
      </c>
      <c r="M16" s="236" t="s">
        <v>262</v>
      </c>
      <c r="N16" s="236" t="s">
        <v>262</v>
      </c>
    </row>
    <row r="17" spans="1:30" s="267" customFormat="1" x14ac:dyDescent="0.2">
      <c r="A17" s="139" t="s">
        <v>540</v>
      </c>
      <c r="B17" s="253">
        <v>16</v>
      </c>
      <c r="C17" s="236">
        <v>1</v>
      </c>
      <c r="D17" s="236" t="s">
        <v>262</v>
      </c>
      <c r="E17" s="236" t="s">
        <v>262</v>
      </c>
      <c r="F17" s="236">
        <v>1</v>
      </c>
      <c r="G17" s="236">
        <v>4</v>
      </c>
      <c r="H17" s="236">
        <v>1</v>
      </c>
      <c r="I17" s="236" t="s">
        <v>262</v>
      </c>
      <c r="J17" s="236">
        <v>1</v>
      </c>
      <c r="K17" s="236">
        <v>2</v>
      </c>
      <c r="L17" s="236" t="s">
        <v>262</v>
      </c>
      <c r="M17" s="236" t="s">
        <v>262</v>
      </c>
      <c r="N17" s="236">
        <v>6</v>
      </c>
      <c r="P17" s="221"/>
      <c r="Q17" s="221"/>
      <c r="R17" s="221"/>
      <c r="S17" s="221"/>
      <c r="T17" s="221"/>
      <c r="U17" s="221"/>
      <c r="V17" s="221"/>
      <c r="X17" s="221"/>
      <c r="Y17" s="221"/>
      <c r="Z17" s="221"/>
      <c r="AA17" s="221"/>
      <c r="AB17" s="221"/>
      <c r="AC17" s="221"/>
      <c r="AD17" s="221"/>
    </row>
    <row r="18" spans="1:30" s="267" customFormat="1" x14ac:dyDescent="0.2">
      <c r="A18" s="139" t="s">
        <v>472</v>
      </c>
      <c r="B18" s="253">
        <v>241</v>
      </c>
      <c r="C18" s="236">
        <v>12</v>
      </c>
      <c r="D18" s="236">
        <v>10</v>
      </c>
      <c r="E18" s="236">
        <v>6</v>
      </c>
      <c r="F18" s="236">
        <v>92</v>
      </c>
      <c r="G18" s="236">
        <v>10</v>
      </c>
      <c r="H18" s="236">
        <v>28</v>
      </c>
      <c r="I18" s="236">
        <v>1</v>
      </c>
      <c r="J18" s="236">
        <v>3</v>
      </c>
      <c r="K18" s="236">
        <v>4</v>
      </c>
      <c r="L18" s="236">
        <v>58</v>
      </c>
      <c r="M18" s="236">
        <v>6</v>
      </c>
      <c r="N18" s="236">
        <v>11</v>
      </c>
    </row>
    <row r="19" spans="1:30" ht="15.75" customHeight="1" x14ac:dyDescent="0.2">
      <c r="A19" s="138" t="s">
        <v>267</v>
      </c>
      <c r="B19" s="234"/>
      <c r="C19" s="236"/>
      <c r="D19" s="236"/>
      <c r="E19" s="236"/>
      <c r="F19" s="236"/>
      <c r="G19" s="236"/>
      <c r="H19" s="236"/>
      <c r="I19" s="236"/>
      <c r="J19" s="236"/>
      <c r="K19" s="236"/>
      <c r="L19" s="236"/>
      <c r="M19" s="236"/>
      <c r="N19" s="236"/>
      <c r="P19" s="254"/>
      <c r="Q19" s="254"/>
      <c r="R19" s="254"/>
      <c r="S19" s="254"/>
      <c r="T19" s="254"/>
      <c r="U19" s="254"/>
      <c r="V19" s="254"/>
      <c r="X19" s="254"/>
      <c r="Y19" s="254"/>
      <c r="Z19" s="254"/>
      <c r="AA19" s="254"/>
      <c r="AB19" s="254"/>
      <c r="AC19" s="254"/>
      <c r="AD19" s="254"/>
    </row>
    <row r="20" spans="1:30" x14ac:dyDescent="0.2">
      <c r="A20" s="140" t="s">
        <v>582</v>
      </c>
      <c r="B20" s="234">
        <v>149</v>
      </c>
      <c r="C20" s="236">
        <v>16</v>
      </c>
      <c r="D20" s="236">
        <v>5</v>
      </c>
      <c r="E20" s="236">
        <v>11</v>
      </c>
      <c r="F20" s="236">
        <v>32</v>
      </c>
      <c r="G20" s="236">
        <v>17</v>
      </c>
      <c r="H20" s="236">
        <v>12</v>
      </c>
      <c r="I20" s="236">
        <v>3</v>
      </c>
      <c r="J20" s="236">
        <v>11</v>
      </c>
      <c r="K20" s="236">
        <v>10</v>
      </c>
      <c r="L20" s="236">
        <v>9</v>
      </c>
      <c r="M20" s="236">
        <v>4</v>
      </c>
      <c r="N20" s="236">
        <v>19</v>
      </c>
    </row>
    <row r="21" spans="1:30" s="267" customFormat="1" x14ac:dyDescent="0.2">
      <c r="A21" s="140" t="s">
        <v>549</v>
      </c>
      <c r="B21" s="234">
        <v>2965</v>
      </c>
      <c r="C21" s="236">
        <v>339</v>
      </c>
      <c r="D21" s="236">
        <v>192</v>
      </c>
      <c r="E21" s="236">
        <v>282</v>
      </c>
      <c r="F21" s="236">
        <v>803</v>
      </c>
      <c r="G21" s="236">
        <v>316</v>
      </c>
      <c r="H21" s="236">
        <v>194</v>
      </c>
      <c r="I21" s="236">
        <v>109</v>
      </c>
      <c r="J21" s="236">
        <v>128</v>
      </c>
      <c r="K21" s="236">
        <v>129</v>
      </c>
      <c r="L21" s="236">
        <v>116</v>
      </c>
      <c r="M21" s="236">
        <v>101</v>
      </c>
      <c r="N21" s="236">
        <v>256</v>
      </c>
    </row>
    <row r="22" spans="1:30" s="252" customFormat="1" x14ac:dyDescent="0.2">
      <c r="A22" s="140" t="s">
        <v>534</v>
      </c>
      <c r="B22" s="234">
        <v>794</v>
      </c>
      <c r="C22" s="236">
        <v>117</v>
      </c>
      <c r="D22" s="236">
        <v>29</v>
      </c>
      <c r="E22" s="236">
        <v>90</v>
      </c>
      <c r="F22" s="236">
        <v>196</v>
      </c>
      <c r="G22" s="236">
        <v>79</v>
      </c>
      <c r="H22" s="236">
        <v>38</v>
      </c>
      <c r="I22" s="236">
        <v>43</v>
      </c>
      <c r="J22" s="236">
        <v>48</v>
      </c>
      <c r="K22" s="236">
        <v>24</v>
      </c>
      <c r="L22" s="236">
        <v>34</v>
      </c>
      <c r="M22" s="236">
        <v>26</v>
      </c>
      <c r="N22" s="236">
        <v>70</v>
      </c>
      <c r="P22" s="221"/>
      <c r="Q22" s="221"/>
      <c r="R22" s="221"/>
      <c r="S22" s="221"/>
      <c r="T22" s="221"/>
      <c r="U22" s="221"/>
      <c r="V22" s="221"/>
      <c r="X22" s="221"/>
      <c r="Y22" s="221"/>
      <c r="Z22" s="221"/>
      <c r="AA22" s="221"/>
      <c r="AB22" s="221"/>
      <c r="AC22" s="221"/>
      <c r="AD22" s="221"/>
    </row>
    <row r="23" spans="1:30" ht="15.75" customHeight="1" x14ac:dyDescent="0.2">
      <c r="A23" s="140" t="s">
        <v>269</v>
      </c>
      <c r="B23" s="234">
        <v>1357</v>
      </c>
      <c r="C23" s="236"/>
      <c r="D23" s="236"/>
      <c r="E23" s="236"/>
      <c r="F23" s="236"/>
      <c r="G23" s="236"/>
      <c r="H23" s="236"/>
      <c r="I23" s="236"/>
      <c r="J23" s="236"/>
      <c r="K23" s="236"/>
      <c r="L23" s="236"/>
      <c r="M23" s="236"/>
      <c r="N23" s="236"/>
      <c r="P23" s="267"/>
      <c r="Q23" s="267"/>
      <c r="R23" s="267"/>
      <c r="S23" s="267"/>
      <c r="T23" s="267"/>
      <c r="U23" s="267"/>
      <c r="V23" s="267"/>
      <c r="X23" s="267"/>
      <c r="Y23" s="267"/>
      <c r="Z23" s="267"/>
      <c r="AA23" s="267"/>
      <c r="AB23" s="267"/>
      <c r="AC23" s="267"/>
      <c r="AD23" s="267"/>
    </row>
    <row r="24" spans="1:30" s="267" customFormat="1" x14ac:dyDescent="0.2">
      <c r="A24" s="140" t="s">
        <v>269</v>
      </c>
      <c r="B24" s="234">
        <v>1372</v>
      </c>
      <c r="C24" s="236">
        <v>203</v>
      </c>
      <c r="D24" s="236">
        <v>118</v>
      </c>
      <c r="E24" s="236">
        <v>60</v>
      </c>
      <c r="F24" s="236">
        <v>208</v>
      </c>
      <c r="G24" s="236">
        <v>136</v>
      </c>
      <c r="H24" s="236">
        <v>220</v>
      </c>
      <c r="I24" s="236">
        <v>40</v>
      </c>
      <c r="J24" s="236">
        <v>87</v>
      </c>
      <c r="K24" s="236">
        <v>74</v>
      </c>
      <c r="L24" s="236">
        <v>50</v>
      </c>
      <c r="M24" s="236">
        <v>43</v>
      </c>
      <c r="N24" s="236">
        <v>133</v>
      </c>
    </row>
    <row r="25" spans="1:30" s="267" customFormat="1" ht="22.5" x14ac:dyDescent="0.2">
      <c r="A25" s="276" t="s">
        <v>592</v>
      </c>
      <c r="B25" s="237">
        <v>7</v>
      </c>
      <c r="C25" s="236">
        <v>2</v>
      </c>
      <c r="D25" s="236">
        <v>1</v>
      </c>
      <c r="E25" s="236" t="s">
        <v>262</v>
      </c>
      <c r="F25" s="236">
        <v>4</v>
      </c>
      <c r="G25" s="236">
        <v>3</v>
      </c>
      <c r="H25" s="236">
        <v>9</v>
      </c>
      <c r="I25" s="236" t="s">
        <v>262</v>
      </c>
      <c r="J25" s="236" t="s">
        <v>262</v>
      </c>
      <c r="K25" s="236">
        <v>1</v>
      </c>
      <c r="L25" s="236">
        <v>10</v>
      </c>
      <c r="M25" s="236" t="s">
        <v>262</v>
      </c>
      <c r="N25" s="236">
        <v>2</v>
      </c>
    </row>
    <row r="26" spans="1:30" s="267" customFormat="1" ht="22.5" x14ac:dyDescent="0.2">
      <c r="A26" s="276" t="s">
        <v>592</v>
      </c>
      <c r="B26" s="237">
        <v>9</v>
      </c>
      <c r="C26" s="238">
        <v>1</v>
      </c>
      <c r="D26" s="238" t="s">
        <v>262</v>
      </c>
      <c r="E26" s="238" t="s">
        <v>262</v>
      </c>
      <c r="F26" s="238" t="s">
        <v>262</v>
      </c>
      <c r="G26" s="238">
        <v>2</v>
      </c>
      <c r="H26" s="238">
        <v>5</v>
      </c>
      <c r="I26" s="238" t="s">
        <v>262</v>
      </c>
      <c r="J26" s="238" t="s">
        <v>262</v>
      </c>
      <c r="K26" s="238">
        <v>1</v>
      </c>
      <c r="L26" s="238" t="s">
        <v>262</v>
      </c>
      <c r="M26" s="238" t="s">
        <v>262</v>
      </c>
      <c r="N26" s="238" t="s">
        <v>262</v>
      </c>
      <c r="O26" s="236"/>
    </row>
    <row r="27" spans="1:30" ht="15.75" customHeight="1" x14ac:dyDescent="0.2">
      <c r="A27" s="69" t="s">
        <v>147</v>
      </c>
      <c r="B27" s="267"/>
    </row>
    <row r="28" spans="1:30" ht="15.75" customHeight="1" x14ac:dyDescent="0.2">
      <c r="A28" s="69" t="s">
        <v>147</v>
      </c>
    </row>
    <row r="30" spans="1:30" ht="15.75" customHeight="1" x14ac:dyDescent="0.2"/>
    <row r="31" spans="1:30" ht="15.75" customHeight="1" x14ac:dyDescent="0.2"/>
    <row r="32" spans="1:30" ht="15.75" customHeight="1" x14ac:dyDescent="0.2"/>
  </sheetData>
  <mergeCells count="2">
    <mergeCell ref="A3:A4"/>
    <mergeCell ref="B3:N3"/>
  </mergeCells>
  <hyperlinks>
    <hyperlink ref="A28" location="Kazalo!A1" display="nazaj na kazalo" xr:uid="{00000000-0004-0000-2C00-000000000000}"/>
    <hyperlink ref="A27" location="Kazalo!A1" display="nazaj na kazalo" xr:uid="{6E00CA3A-7893-469D-B927-2A3AF96C4F5F}"/>
  </hyperlinks>
  <pageMargins left="0.7" right="0.7" top="0.75" bottom="0.75" header="0.3" footer="0.3"/>
  <pageSetup paperSize="9" scale="79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1:K2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7" width="8.42578125" style="6" customWidth="1"/>
    <col min="8" max="9" width="7.7109375" style="6" customWidth="1"/>
    <col min="10" max="10" width="29.42578125" style="6" customWidth="1"/>
    <col min="11" max="16384" width="9.140625" style="6"/>
  </cols>
  <sheetData>
    <row r="1" spans="1:9" ht="15" customHeight="1" x14ac:dyDescent="0.2">
      <c r="A1" s="122" t="s">
        <v>483</v>
      </c>
      <c r="B1" s="1"/>
      <c r="C1" s="1"/>
      <c r="D1" s="1"/>
      <c r="E1" s="1"/>
      <c r="F1" s="1"/>
      <c r="G1" s="1"/>
      <c r="H1" s="1"/>
      <c r="I1" s="1"/>
    </row>
    <row r="2" spans="1:9" ht="15" customHeight="1" x14ac:dyDescent="0.2">
      <c r="A2" s="1"/>
      <c r="B2" s="1"/>
      <c r="C2" s="1"/>
      <c r="D2" s="1"/>
      <c r="E2" s="65"/>
      <c r="F2" s="1"/>
      <c r="G2" s="1"/>
      <c r="H2" s="65"/>
      <c r="I2" s="65"/>
    </row>
    <row r="3" spans="1:9" ht="15" customHeight="1" x14ac:dyDescent="0.2">
      <c r="A3" s="50"/>
      <c r="B3" s="315" t="s">
        <v>133</v>
      </c>
      <c r="C3" s="316"/>
      <c r="D3" s="316"/>
      <c r="E3" s="317"/>
      <c r="F3" s="315" t="s">
        <v>134</v>
      </c>
      <c r="G3" s="316"/>
      <c r="H3" s="316"/>
      <c r="I3" s="316"/>
    </row>
    <row r="4" spans="1:9" ht="15" customHeight="1" x14ac:dyDescent="0.2">
      <c r="A4" s="161" t="s">
        <v>126</v>
      </c>
      <c r="B4" s="307"/>
      <c r="C4" s="308"/>
      <c r="D4" s="164"/>
      <c r="E4" s="142" t="s">
        <v>608</v>
      </c>
      <c r="F4" s="322"/>
      <c r="G4" s="323"/>
      <c r="H4" s="323"/>
      <c r="I4" s="142" t="s">
        <v>611</v>
      </c>
    </row>
    <row r="5" spans="1:9" ht="15" customHeight="1" x14ac:dyDescent="0.2">
      <c r="A5" s="162" t="s">
        <v>125</v>
      </c>
      <c r="B5" s="166" t="s">
        <v>554</v>
      </c>
      <c r="C5" s="167" t="s">
        <v>611</v>
      </c>
      <c r="D5" s="167" t="s">
        <v>608</v>
      </c>
      <c r="E5" s="167" t="s">
        <v>607</v>
      </c>
      <c r="F5" s="166" t="s">
        <v>542</v>
      </c>
      <c r="G5" s="167" t="s">
        <v>556</v>
      </c>
      <c r="H5" s="167" t="s">
        <v>611</v>
      </c>
      <c r="I5" s="167" t="s">
        <v>612</v>
      </c>
    </row>
    <row r="6" spans="1:9" ht="15" customHeight="1" x14ac:dyDescent="0.2">
      <c r="A6" s="21" t="s">
        <v>0</v>
      </c>
      <c r="B6" s="22">
        <v>17872</v>
      </c>
      <c r="C6" s="23">
        <v>1207</v>
      </c>
      <c r="D6" s="23">
        <v>10816</v>
      </c>
      <c r="E6" s="76">
        <v>94.011299435028249</v>
      </c>
      <c r="F6" s="22">
        <v>51907</v>
      </c>
      <c r="G6" s="23">
        <v>46505</v>
      </c>
      <c r="H6" s="23">
        <v>43058</v>
      </c>
      <c r="I6" s="76">
        <v>88.136078929053923</v>
      </c>
    </row>
    <row r="7" spans="1:9" ht="12.75" customHeight="1" x14ac:dyDescent="0.2">
      <c r="A7" s="11"/>
      <c r="B7" s="15"/>
      <c r="C7" s="16"/>
      <c r="D7" s="16"/>
      <c r="E7" s="79"/>
      <c r="F7" s="15"/>
      <c r="G7" s="16"/>
      <c r="H7" s="16"/>
      <c r="I7" s="79"/>
    </row>
    <row r="8" spans="1:9" ht="15" customHeight="1" x14ac:dyDescent="0.2">
      <c r="A8" s="18" t="s">
        <v>122</v>
      </c>
      <c r="B8" s="12" t="s">
        <v>262</v>
      </c>
      <c r="C8" s="13" t="s">
        <v>262</v>
      </c>
      <c r="D8" s="13" t="s">
        <v>262</v>
      </c>
      <c r="E8" s="82" t="s">
        <v>262</v>
      </c>
      <c r="F8" s="12" t="s">
        <v>262</v>
      </c>
      <c r="G8" s="13" t="s">
        <v>262</v>
      </c>
      <c r="H8" s="13" t="s">
        <v>262</v>
      </c>
      <c r="I8" s="82" t="s">
        <v>262</v>
      </c>
    </row>
    <row r="9" spans="1:9" ht="15" customHeight="1" x14ac:dyDescent="0.2">
      <c r="A9" s="44" t="s">
        <v>54</v>
      </c>
      <c r="B9" s="12" t="s">
        <v>262</v>
      </c>
      <c r="C9" s="13" t="s">
        <v>262</v>
      </c>
      <c r="D9" s="13" t="s">
        <v>262</v>
      </c>
      <c r="E9" s="82" t="s">
        <v>262</v>
      </c>
      <c r="F9" s="12" t="s">
        <v>262</v>
      </c>
      <c r="G9" s="13" t="s">
        <v>262</v>
      </c>
      <c r="H9" s="13" t="s">
        <v>262</v>
      </c>
      <c r="I9" s="82" t="s">
        <v>262</v>
      </c>
    </row>
    <row r="10" spans="1:9" ht="6.75" customHeight="1" x14ac:dyDescent="0.2">
      <c r="A10" s="18"/>
      <c r="B10" s="12"/>
      <c r="C10" s="13"/>
      <c r="D10" s="13"/>
      <c r="E10" s="82"/>
      <c r="F10" s="12"/>
      <c r="G10" s="13"/>
      <c r="H10" s="13"/>
      <c r="I10" s="82" t="s">
        <v>262</v>
      </c>
    </row>
    <row r="11" spans="1:9" ht="15" customHeight="1" x14ac:dyDescent="0.2">
      <c r="A11" s="18" t="s">
        <v>123</v>
      </c>
      <c r="B11" s="12" t="s">
        <v>262</v>
      </c>
      <c r="C11" s="13" t="s">
        <v>262</v>
      </c>
      <c r="D11" s="13" t="s">
        <v>262</v>
      </c>
      <c r="E11" s="82" t="s">
        <v>262</v>
      </c>
      <c r="F11" s="12" t="s">
        <v>262</v>
      </c>
      <c r="G11" s="13" t="s">
        <v>262</v>
      </c>
      <c r="H11" s="13" t="s">
        <v>262</v>
      </c>
      <c r="I11" s="82" t="s">
        <v>262</v>
      </c>
    </row>
    <row r="12" spans="1:9" ht="15" customHeight="1" x14ac:dyDescent="0.2">
      <c r="A12" s="44" t="s">
        <v>127</v>
      </c>
      <c r="B12" s="12" t="s">
        <v>262</v>
      </c>
      <c r="C12" s="13" t="s">
        <v>262</v>
      </c>
      <c r="D12" s="13" t="s">
        <v>262</v>
      </c>
      <c r="E12" s="82" t="s">
        <v>262</v>
      </c>
      <c r="F12" s="12" t="s">
        <v>262</v>
      </c>
      <c r="G12" s="13" t="s">
        <v>262</v>
      </c>
      <c r="H12" s="13" t="s">
        <v>262</v>
      </c>
      <c r="I12" s="82" t="s">
        <v>262</v>
      </c>
    </row>
    <row r="13" spans="1:9" ht="15" customHeight="1" x14ac:dyDescent="0.2">
      <c r="A13" s="44" t="s">
        <v>128</v>
      </c>
      <c r="B13" s="12" t="s">
        <v>262</v>
      </c>
      <c r="C13" s="13" t="s">
        <v>262</v>
      </c>
      <c r="D13" s="13" t="s">
        <v>262</v>
      </c>
      <c r="E13" s="82" t="s">
        <v>262</v>
      </c>
      <c r="F13" s="12" t="s">
        <v>262</v>
      </c>
      <c r="G13" s="13" t="s">
        <v>262</v>
      </c>
      <c r="H13" s="13" t="s">
        <v>262</v>
      </c>
      <c r="I13" s="82" t="s">
        <v>262</v>
      </c>
    </row>
    <row r="14" spans="1:9" ht="6" customHeight="1" x14ac:dyDescent="0.2">
      <c r="A14" s="18"/>
      <c r="B14" s="12"/>
      <c r="C14" s="13"/>
      <c r="D14" s="13"/>
      <c r="E14" s="82"/>
      <c r="F14" s="12"/>
      <c r="G14" s="13"/>
      <c r="H14" s="13"/>
      <c r="I14" s="82"/>
    </row>
    <row r="15" spans="1:9" ht="15" customHeight="1" x14ac:dyDescent="0.2">
      <c r="A15" s="18" t="s">
        <v>124</v>
      </c>
      <c r="B15" s="12">
        <v>619</v>
      </c>
      <c r="C15" s="13">
        <v>44</v>
      </c>
      <c r="D15" s="13">
        <v>516</v>
      </c>
      <c r="E15" s="82">
        <v>88.205128205128204</v>
      </c>
      <c r="F15" s="12">
        <v>10</v>
      </c>
      <c r="G15" s="13">
        <v>9</v>
      </c>
      <c r="H15" s="13">
        <v>293</v>
      </c>
      <c r="I15" s="82">
        <v>101.73611111111111</v>
      </c>
    </row>
    <row r="16" spans="1:9" ht="15" customHeight="1" x14ac:dyDescent="0.2">
      <c r="A16" s="44" t="s">
        <v>129</v>
      </c>
      <c r="B16" s="12" t="s">
        <v>262</v>
      </c>
      <c r="C16" s="13" t="s">
        <v>262</v>
      </c>
      <c r="D16" s="13" t="s">
        <v>262</v>
      </c>
      <c r="E16" s="82" t="s">
        <v>262</v>
      </c>
      <c r="F16" s="12" t="s">
        <v>262</v>
      </c>
      <c r="G16" s="13" t="s">
        <v>262</v>
      </c>
      <c r="H16" s="13" t="s">
        <v>262</v>
      </c>
      <c r="I16" s="82" t="s">
        <v>262</v>
      </c>
    </row>
    <row r="17" spans="1:11" ht="15" customHeight="1" x14ac:dyDescent="0.2">
      <c r="A17" s="44" t="s">
        <v>130</v>
      </c>
      <c r="B17" s="12" t="s">
        <v>262</v>
      </c>
      <c r="C17" s="13" t="s">
        <v>262</v>
      </c>
      <c r="D17" s="13" t="s">
        <v>262</v>
      </c>
      <c r="E17" s="82" t="s">
        <v>262</v>
      </c>
      <c r="F17" s="12" t="s">
        <v>262</v>
      </c>
      <c r="G17" s="13" t="s">
        <v>262</v>
      </c>
      <c r="H17" s="13" t="s">
        <v>262</v>
      </c>
      <c r="I17" s="82" t="s">
        <v>262</v>
      </c>
    </row>
    <row r="18" spans="1:11" ht="15" customHeight="1" x14ac:dyDescent="0.2">
      <c r="A18" s="44" t="s">
        <v>131</v>
      </c>
      <c r="B18" s="12">
        <v>619</v>
      </c>
      <c r="C18" s="13">
        <v>44</v>
      </c>
      <c r="D18" s="13">
        <v>516</v>
      </c>
      <c r="E18" s="82">
        <v>88.205128205128204</v>
      </c>
      <c r="F18" s="12">
        <v>10</v>
      </c>
      <c r="G18" s="13">
        <v>9</v>
      </c>
      <c r="H18" s="13">
        <v>293</v>
      </c>
      <c r="I18" s="82">
        <v>101.73611111111111</v>
      </c>
    </row>
    <row r="19" spans="1:11" ht="8.25" customHeight="1" x14ac:dyDescent="0.2">
      <c r="A19" s="18"/>
      <c r="B19" s="12"/>
      <c r="C19" s="13"/>
      <c r="D19" s="13"/>
      <c r="E19" s="82"/>
      <c r="F19" s="12"/>
      <c r="G19" s="13"/>
      <c r="H19" s="13"/>
      <c r="I19" s="82"/>
    </row>
    <row r="20" spans="1:11" ht="24.95" customHeight="1" x14ac:dyDescent="0.2">
      <c r="A20" s="188" t="s">
        <v>524</v>
      </c>
      <c r="B20" s="12">
        <v>17253</v>
      </c>
      <c r="C20" s="13">
        <v>1163</v>
      </c>
      <c r="D20" s="13">
        <v>10300</v>
      </c>
      <c r="E20" s="82">
        <v>94.322344322344321</v>
      </c>
      <c r="F20" s="12">
        <v>51897</v>
      </c>
      <c r="G20" s="13">
        <v>46496</v>
      </c>
      <c r="H20" s="13">
        <v>42765</v>
      </c>
      <c r="I20" s="82">
        <v>88.055429724498623</v>
      </c>
    </row>
    <row r="21" spans="1:11" ht="9" customHeight="1" x14ac:dyDescent="0.2">
      <c r="A21" s="18"/>
      <c r="B21" s="12"/>
      <c r="C21" s="13"/>
      <c r="D21" s="13"/>
      <c r="E21" s="82"/>
      <c r="F21" s="12"/>
      <c r="G21" s="13"/>
      <c r="H21" s="13"/>
      <c r="I21" s="82"/>
    </row>
    <row r="22" spans="1:11" ht="15" customHeight="1" x14ac:dyDescent="0.2">
      <c r="A22" s="25" t="s">
        <v>132</v>
      </c>
      <c r="B22" s="26" t="s">
        <v>262</v>
      </c>
      <c r="C22" s="27" t="s">
        <v>262</v>
      </c>
      <c r="D22" s="27" t="s">
        <v>262</v>
      </c>
      <c r="E22" s="84" t="s">
        <v>262</v>
      </c>
      <c r="F22" s="26" t="s">
        <v>262</v>
      </c>
      <c r="G22" s="27" t="s">
        <v>262</v>
      </c>
      <c r="H22" s="27" t="s">
        <v>262</v>
      </c>
      <c r="I22" s="84" t="s">
        <v>262</v>
      </c>
      <c r="J22" s="7"/>
      <c r="K22" s="7"/>
    </row>
    <row r="23" spans="1:11" ht="15" customHeight="1" x14ac:dyDescent="0.2">
      <c r="A23" s="18"/>
      <c r="B23" s="13"/>
      <c r="C23" s="13"/>
      <c r="D23" s="13"/>
      <c r="E23" s="82"/>
      <c r="F23" s="13"/>
      <c r="G23" s="13"/>
      <c r="H23" s="13"/>
      <c r="I23" s="82"/>
    </row>
    <row r="24" spans="1:11" ht="15" customHeight="1" x14ac:dyDescent="0.2">
      <c r="A24" s="244" t="s">
        <v>475</v>
      </c>
      <c r="B24" s="13"/>
      <c r="C24" s="13"/>
      <c r="D24" s="13"/>
      <c r="E24" s="82"/>
      <c r="F24" s="13"/>
      <c r="G24" s="13"/>
      <c r="H24" s="13"/>
      <c r="I24" s="82"/>
    </row>
    <row r="25" spans="1:11" ht="15" customHeight="1" x14ac:dyDescent="0.2">
      <c r="A25" s="244" t="s">
        <v>476</v>
      </c>
      <c r="B25" s="13"/>
      <c r="C25" s="13"/>
      <c r="D25" s="13"/>
      <c r="E25" s="82"/>
      <c r="F25" s="13"/>
      <c r="G25" s="13"/>
      <c r="H25" s="13"/>
      <c r="I25" s="82"/>
    </row>
    <row r="26" spans="1:11" ht="15" customHeight="1" x14ac:dyDescent="0.2">
      <c r="A26" s="10"/>
      <c r="B26" s="10"/>
      <c r="C26" s="10"/>
      <c r="D26" s="10"/>
      <c r="E26" s="10"/>
      <c r="F26" s="10"/>
      <c r="G26" s="59"/>
      <c r="H26" s="10"/>
      <c r="I26" s="10"/>
    </row>
    <row r="27" spans="1:11" ht="15" customHeight="1" x14ac:dyDescent="0.2">
      <c r="A27" s="69" t="s">
        <v>147</v>
      </c>
      <c r="H27" s="7"/>
    </row>
  </sheetData>
  <mergeCells count="4">
    <mergeCell ref="B3:E3"/>
    <mergeCell ref="F3:I3"/>
    <mergeCell ref="B4:C4"/>
    <mergeCell ref="F4:H4"/>
  </mergeCells>
  <hyperlinks>
    <hyperlink ref="A27" location="Kazalo!A1" display="nazaj na kazalo" xr:uid="{E6F4EE37-7AD4-466E-AC6F-AD8359E89396}"/>
  </hyperlinks>
  <pageMargins left="0.43307086614173229" right="0.43307086614173229" top="0.98425196850393704" bottom="0.98425196850393704" header="0" footer="0"/>
  <pageSetup paperSize="9" scale="97" fitToHeight="0" orientation="portrait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E6F1-D34E-4410-90FE-3DF63C92FEAB}">
  <dimension ref="A1:E27"/>
  <sheetViews>
    <sheetView showGridLines="0" tabSelected="1" workbookViewId="0"/>
  </sheetViews>
  <sheetFormatPr defaultRowHeight="12.75" x14ac:dyDescent="0.2"/>
  <cols>
    <col min="1" max="1" width="55.5703125" customWidth="1"/>
  </cols>
  <sheetData>
    <row r="1" spans="1:5" ht="15" customHeight="1" x14ac:dyDescent="0.2">
      <c r="A1" s="330" t="s">
        <v>620</v>
      </c>
      <c r="B1" s="335"/>
      <c r="C1" s="335"/>
      <c r="D1" s="335"/>
      <c r="E1" s="335"/>
    </row>
    <row r="2" spans="1:5" ht="15" customHeight="1" x14ac:dyDescent="0.2">
      <c r="A2" s="335"/>
      <c r="B2" s="335"/>
      <c r="C2" s="335"/>
      <c r="D2" s="335"/>
      <c r="E2" s="335"/>
    </row>
    <row r="3" spans="1:5" ht="15" customHeight="1" x14ac:dyDescent="0.2">
      <c r="A3" s="50"/>
      <c r="B3" s="336" t="s">
        <v>621</v>
      </c>
      <c r="C3" s="337"/>
      <c r="D3" s="337"/>
      <c r="E3" s="337"/>
    </row>
    <row r="4" spans="1:5" ht="15" customHeight="1" x14ac:dyDescent="0.2">
      <c r="A4" s="242" t="s">
        <v>622</v>
      </c>
      <c r="B4" s="338"/>
      <c r="C4" s="339"/>
      <c r="D4" s="340"/>
      <c r="E4" s="341" t="s">
        <v>650</v>
      </c>
    </row>
    <row r="5" spans="1:5" ht="15" customHeight="1" x14ac:dyDescent="0.2">
      <c r="A5" s="243" t="s">
        <v>623</v>
      </c>
      <c r="B5" s="342" t="s">
        <v>554</v>
      </c>
      <c r="C5" s="343" t="s">
        <v>651</v>
      </c>
      <c r="D5" s="343" t="s">
        <v>650</v>
      </c>
      <c r="E5" s="343" t="s">
        <v>652</v>
      </c>
    </row>
    <row r="6" spans="1:5" ht="15" customHeight="1" x14ac:dyDescent="0.2">
      <c r="A6" s="21" t="s">
        <v>0</v>
      </c>
      <c r="B6" s="344">
        <f xml:space="preserve"> SUM(B8:B17)</f>
        <v>26059</v>
      </c>
      <c r="C6" s="345">
        <v>1803</v>
      </c>
      <c r="D6" s="345">
        <v>16689</v>
      </c>
      <c r="E6" s="346">
        <v>98.33254772566579</v>
      </c>
    </row>
    <row r="7" spans="1:5" ht="15" customHeight="1" x14ac:dyDescent="0.2">
      <c r="A7" s="347"/>
      <c r="B7" s="348"/>
      <c r="C7" s="345"/>
      <c r="D7" s="345"/>
      <c r="E7" s="349"/>
    </row>
    <row r="8" spans="1:5" ht="15" customHeight="1" x14ac:dyDescent="0.2">
      <c r="A8" s="350" t="s">
        <v>624</v>
      </c>
      <c r="B8" s="351">
        <v>2851</v>
      </c>
      <c r="C8" s="334">
        <v>181</v>
      </c>
      <c r="D8" s="334">
        <v>1755</v>
      </c>
      <c r="E8" s="352">
        <v>96.269884805266045</v>
      </c>
    </row>
    <row r="9" spans="1:5" ht="15" customHeight="1" x14ac:dyDescent="0.2">
      <c r="A9" s="350" t="s">
        <v>625</v>
      </c>
      <c r="B9" s="351">
        <v>9000</v>
      </c>
      <c r="C9" s="334">
        <v>548</v>
      </c>
      <c r="D9" s="334">
        <v>5713</v>
      </c>
      <c r="E9" s="352">
        <v>97.79185210544334</v>
      </c>
    </row>
    <row r="10" spans="1:5" ht="15" customHeight="1" x14ac:dyDescent="0.2">
      <c r="A10" s="350" t="s">
        <v>626</v>
      </c>
      <c r="B10" s="351">
        <v>8101</v>
      </c>
      <c r="C10" s="334">
        <v>610</v>
      </c>
      <c r="D10" s="334">
        <v>4752</v>
      </c>
      <c r="E10" s="352">
        <v>92.128732066692521</v>
      </c>
    </row>
    <row r="11" spans="1:5" ht="15" customHeight="1" x14ac:dyDescent="0.2">
      <c r="A11" s="350" t="s">
        <v>627</v>
      </c>
      <c r="B11" s="351">
        <v>4185</v>
      </c>
      <c r="C11" s="334">
        <v>344</v>
      </c>
      <c r="D11" s="334">
        <v>3200</v>
      </c>
      <c r="E11" s="352">
        <v>111.61492849668645</v>
      </c>
    </row>
    <row r="12" spans="1:5" ht="15" customHeight="1" x14ac:dyDescent="0.2">
      <c r="A12" s="350" t="s">
        <v>628</v>
      </c>
      <c r="B12" s="351">
        <v>261</v>
      </c>
      <c r="C12" s="334">
        <v>21</v>
      </c>
      <c r="D12" s="334">
        <v>190</v>
      </c>
      <c r="E12" s="352">
        <v>109.82658959537572</v>
      </c>
    </row>
    <row r="13" spans="1:5" ht="15" customHeight="1" x14ac:dyDescent="0.2">
      <c r="A13" s="350" t="s">
        <v>629</v>
      </c>
      <c r="B13" s="351">
        <v>273</v>
      </c>
      <c r="C13" s="334">
        <v>20</v>
      </c>
      <c r="D13" s="334">
        <v>143</v>
      </c>
      <c r="E13" s="352">
        <v>69.417475728155338</v>
      </c>
    </row>
    <row r="14" spans="1:5" ht="15" customHeight="1" x14ac:dyDescent="0.2">
      <c r="A14" s="350" t="s">
        <v>630</v>
      </c>
      <c r="B14" s="351">
        <v>444</v>
      </c>
      <c r="C14" s="334">
        <v>22</v>
      </c>
      <c r="D14" s="334">
        <v>320</v>
      </c>
      <c r="E14" s="352">
        <v>131.68724279835391</v>
      </c>
    </row>
    <row r="15" spans="1:5" ht="15" customHeight="1" x14ac:dyDescent="0.2">
      <c r="A15" s="350" t="s">
        <v>631</v>
      </c>
      <c r="B15" s="351">
        <v>12</v>
      </c>
      <c r="C15" s="334">
        <v>1</v>
      </c>
      <c r="D15" s="334">
        <v>5</v>
      </c>
      <c r="E15" s="352">
        <v>55.555555555555557</v>
      </c>
    </row>
    <row r="16" spans="1:5" ht="15" customHeight="1" x14ac:dyDescent="0.2">
      <c r="A16" s="350" t="s">
        <v>632</v>
      </c>
      <c r="B16" s="351">
        <v>717</v>
      </c>
      <c r="C16" s="334">
        <v>45</v>
      </c>
      <c r="D16" s="334">
        <v>413</v>
      </c>
      <c r="E16" s="352">
        <v>91.574279379157431</v>
      </c>
    </row>
    <row r="17" spans="1:5" ht="15" customHeight="1" x14ac:dyDescent="0.2">
      <c r="A17" s="353" t="s">
        <v>633</v>
      </c>
      <c r="B17" s="354">
        <v>215</v>
      </c>
      <c r="C17" s="355">
        <v>11</v>
      </c>
      <c r="D17" s="355">
        <v>198</v>
      </c>
      <c r="E17" s="356">
        <v>99</v>
      </c>
    </row>
    <row r="18" spans="1:5" ht="15" customHeight="1" x14ac:dyDescent="0.2">
      <c r="A18" s="357"/>
      <c r="B18" s="332"/>
      <c r="C18" s="332"/>
      <c r="D18" s="358"/>
      <c r="E18" s="359"/>
    </row>
    <row r="19" spans="1:5" ht="15" customHeight="1" x14ac:dyDescent="0.2">
      <c r="A19" s="360" t="s">
        <v>634</v>
      </c>
      <c r="B19" s="361"/>
      <c r="C19" s="361"/>
      <c r="D19" s="361"/>
      <c r="E19" s="359"/>
    </row>
    <row r="20" spans="1:5" ht="15" customHeight="1" x14ac:dyDescent="0.2">
      <c r="A20" s="360" t="s">
        <v>635</v>
      </c>
      <c r="B20" s="361"/>
      <c r="C20" s="361"/>
      <c r="D20" s="361"/>
      <c r="E20" s="359"/>
    </row>
    <row r="21" spans="1:5" ht="15" customHeight="1" x14ac:dyDescent="0.2">
      <c r="A21" s="267"/>
      <c r="B21" s="267"/>
      <c r="C21" s="267"/>
      <c r="D21" s="267"/>
      <c r="E21" s="267"/>
    </row>
    <row r="22" spans="1:5" ht="15" customHeight="1" x14ac:dyDescent="0.2">
      <c r="A22" s="362" t="s">
        <v>147</v>
      </c>
      <c r="B22" s="267"/>
      <c r="C22" s="267"/>
      <c r="D22" s="267"/>
      <c r="E22" s="267"/>
    </row>
    <row r="23" spans="1:5" x14ac:dyDescent="0.2">
      <c r="A23" s="267"/>
      <c r="B23" s="267"/>
    </row>
    <row r="25" spans="1:5" x14ac:dyDescent="0.2">
      <c r="A25" s="267"/>
      <c r="B25" s="267"/>
    </row>
    <row r="27" spans="1:5" x14ac:dyDescent="0.2">
      <c r="A27" s="267"/>
      <c r="B27" s="267"/>
    </row>
  </sheetData>
  <mergeCells count="2">
    <mergeCell ref="B3:E3"/>
    <mergeCell ref="B4:C4"/>
  </mergeCells>
  <hyperlinks>
    <hyperlink ref="A22" location="Kazalo!A1" display="nazaj na kazalo" xr:uid="{F4F523F7-6494-4C31-8011-C9FC718C95F1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1:N44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8" width="10.140625" style="6" customWidth="1"/>
    <col min="9" max="9" width="18.85546875" style="6" customWidth="1"/>
    <col min="10" max="16384" width="9.140625" style="6"/>
  </cols>
  <sheetData>
    <row r="1" spans="1:8" ht="15" customHeight="1" x14ac:dyDescent="0.2">
      <c r="A1" s="122" t="s">
        <v>482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1"/>
      <c r="B2" s="1"/>
      <c r="C2" s="1"/>
      <c r="D2" s="1"/>
      <c r="E2" s="65"/>
      <c r="F2" s="1"/>
      <c r="G2" s="1"/>
      <c r="H2" s="1"/>
    </row>
    <row r="3" spans="1:8" ht="15" customHeight="1" x14ac:dyDescent="0.2">
      <c r="A3" s="50"/>
      <c r="B3" s="315" t="s">
        <v>133</v>
      </c>
      <c r="C3" s="316"/>
      <c r="D3" s="316"/>
      <c r="E3" s="317"/>
      <c r="F3" s="315" t="s">
        <v>135</v>
      </c>
      <c r="G3" s="316"/>
      <c r="H3" s="316"/>
    </row>
    <row r="4" spans="1:8" ht="15" customHeight="1" x14ac:dyDescent="0.2">
      <c r="A4" s="51"/>
      <c r="B4" s="307"/>
      <c r="C4" s="308"/>
      <c r="D4" s="255"/>
      <c r="E4" s="142" t="s">
        <v>608</v>
      </c>
      <c r="F4" s="310" t="s">
        <v>136</v>
      </c>
      <c r="G4" s="311"/>
      <c r="H4" s="311"/>
    </row>
    <row r="5" spans="1:8" ht="15" customHeight="1" x14ac:dyDescent="0.2">
      <c r="A5" s="162" t="s">
        <v>137</v>
      </c>
      <c r="B5" s="166" t="s">
        <v>554</v>
      </c>
      <c r="C5" s="167" t="s">
        <v>611</v>
      </c>
      <c r="D5" s="167" t="s">
        <v>608</v>
      </c>
      <c r="E5" s="167" t="s">
        <v>607</v>
      </c>
      <c r="F5" s="166" t="s">
        <v>542</v>
      </c>
      <c r="G5" s="167" t="s">
        <v>556</v>
      </c>
      <c r="H5" s="167" t="s">
        <v>611</v>
      </c>
    </row>
    <row r="6" spans="1:8" ht="15" customHeight="1" x14ac:dyDescent="0.2">
      <c r="A6" s="21" t="s">
        <v>0</v>
      </c>
      <c r="B6" s="191">
        <v>17872</v>
      </c>
      <c r="C6" s="192">
        <v>1207</v>
      </c>
      <c r="D6" s="192">
        <v>10816</v>
      </c>
      <c r="E6" s="203">
        <v>94.011299435028249</v>
      </c>
      <c r="F6" s="22">
        <v>51907</v>
      </c>
      <c r="G6" s="23">
        <v>46505</v>
      </c>
      <c r="H6" s="23">
        <v>43058</v>
      </c>
    </row>
    <row r="7" spans="1:8" ht="12.75" customHeight="1" x14ac:dyDescent="0.2">
      <c r="A7" s="11"/>
      <c r="B7" s="194"/>
      <c r="C7" s="195"/>
      <c r="D7" s="195"/>
      <c r="E7" s="204"/>
      <c r="F7" s="15"/>
      <c r="G7" s="16"/>
      <c r="H7" s="16"/>
    </row>
    <row r="8" spans="1:8" ht="15" customHeight="1" x14ac:dyDescent="0.2">
      <c r="A8" s="71" t="s">
        <v>138</v>
      </c>
      <c r="B8" s="209">
        <v>17807</v>
      </c>
      <c r="C8" s="205">
        <v>1204</v>
      </c>
      <c r="D8" s="205">
        <v>10704</v>
      </c>
      <c r="E8" s="206">
        <v>93.541903347024373</v>
      </c>
      <c r="F8" s="72">
        <v>51896</v>
      </c>
      <c r="G8" s="17">
        <v>46488</v>
      </c>
      <c r="H8" s="17">
        <v>42934</v>
      </c>
    </row>
    <row r="9" spans="1:8" ht="15" customHeight="1" x14ac:dyDescent="0.2">
      <c r="A9" s="44" t="s">
        <v>139</v>
      </c>
      <c r="B9" s="197">
        <v>13741</v>
      </c>
      <c r="C9" s="198">
        <v>924</v>
      </c>
      <c r="D9" s="198">
        <v>8211</v>
      </c>
      <c r="E9" s="207">
        <v>92.916148014031904</v>
      </c>
      <c r="F9" s="12">
        <v>44856</v>
      </c>
      <c r="G9" s="13">
        <v>38244</v>
      </c>
      <c r="H9" s="13">
        <v>34162</v>
      </c>
    </row>
    <row r="10" spans="1:8" ht="15" customHeight="1" x14ac:dyDescent="0.2">
      <c r="A10" s="44" t="s">
        <v>141</v>
      </c>
      <c r="B10" s="197">
        <v>4056</v>
      </c>
      <c r="C10" s="198">
        <v>279</v>
      </c>
      <c r="D10" s="198">
        <v>2485</v>
      </c>
      <c r="E10" s="207">
        <v>95.687331536388143</v>
      </c>
      <c r="F10" s="12">
        <v>7036</v>
      </c>
      <c r="G10" s="13">
        <v>8242</v>
      </c>
      <c r="H10" s="13">
        <v>8765</v>
      </c>
    </row>
    <row r="11" spans="1:8" ht="15" customHeight="1" x14ac:dyDescent="0.2">
      <c r="A11" s="44" t="s">
        <v>142</v>
      </c>
      <c r="B11" s="197">
        <v>1</v>
      </c>
      <c r="C11" s="198">
        <v>1</v>
      </c>
      <c r="D11" s="198">
        <v>2</v>
      </c>
      <c r="E11" s="207" t="s">
        <v>262</v>
      </c>
      <c r="F11" s="12">
        <v>2</v>
      </c>
      <c r="G11" s="13">
        <v>2</v>
      </c>
      <c r="H11" s="13">
        <v>4</v>
      </c>
    </row>
    <row r="12" spans="1:8" ht="15" customHeight="1" x14ac:dyDescent="0.2">
      <c r="A12" s="44" t="s">
        <v>522</v>
      </c>
      <c r="B12" s="197">
        <v>8</v>
      </c>
      <c r="C12" s="198" t="s">
        <v>262</v>
      </c>
      <c r="D12" s="198">
        <v>6</v>
      </c>
      <c r="E12" s="207">
        <v>75</v>
      </c>
      <c r="F12" s="12">
        <v>2</v>
      </c>
      <c r="G12" s="13" t="s">
        <v>262</v>
      </c>
      <c r="H12" s="13">
        <v>3</v>
      </c>
    </row>
    <row r="13" spans="1:8" ht="15" customHeight="1" x14ac:dyDescent="0.2">
      <c r="A13" s="44" t="s">
        <v>551</v>
      </c>
      <c r="B13" s="197">
        <v>1</v>
      </c>
      <c r="C13" s="198" t="s">
        <v>262</v>
      </c>
      <c r="D13" s="198" t="s">
        <v>262</v>
      </c>
      <c r="E13" s="207" t="s">
        <v>262</v>
      </c>
      <c r="F13" s="12" t="s">
        <v>262</v>
      </c>
      <c r="G13" s="13" t="s">
        <v>262</v>
      </c>
      <c r="H13" s="13" t="s">
        <v>262</v>
      </c>
    </row>
    <row r="14" spans="1:8" ht="9.75" customHeight="1" x14ac:dyDescent="0.2">
      <c r="A14" s="18"/>
      <c r="B14" s="197"/>
      <c r="C14" s="198"/>
      <c r="D14" s="198"/>
      <c r="E14" s="207"/>
      <c r="F14" s="12"/>
      <c r="G14" s="13"/>
      <c r="H14" s="13"/>
    </row>
    <row r="15" spans="1:8" ht="15" customHeight="1" x14ac:dyDescent="0.2">
      <c r="A15" s="71" t="s">
        <v>143</v>
      </c>
      <c r="B15" s="209">
        <v>65</v>
      </c>
      <c r="C15" s="205">
        <v>3</v>
      </c>
      <c r="D15" s="205">
        <v>112</v>
      </c>
      <c r="E15" s="206">
        <v>180.64516129032256</v>
      </c>
      <c r="F15" s="72">
        <v>11</v>
      </c>
      <c r="G15" s="17">
        <v>17</v>
      </c>
      <c r="H15" s="17">
        <v>124</v>
      </c>
    </row>
    <row r="16" spans="1:8" ht="15" customHeight="1" x14ac:dyDescent="0.2">
      <c r="A16" s="44" t="s">
        <v>536</v>
      </c>
      <c r="B16" s="197">
        <v>1</v>
      </c>
      <c r="C16" s="198" t="s">
        <v>262</v>
      </c>
      <c r="D16" s="198" t="s">
        <v>262</v>
      </c>
      <c r="E16" s="207" t="s">
        <v>262</v>
      </c>
      <c r="F16" s="12" t="s">
        <v>262</v>
      </c>
      <c r="G16" s="13" t="s">
        <v>262</v>
      </c>
      <c r="H16" s="13" t="s">
        <v>262</v>
      </c>
    </row>
    <row r="17" spans="1:14" ht="15" customHeight="1" x14ac:dyDescent="0.2">
      <c r="A17" s="44" t="s">
        <v>589</v>
      </c>
      <c r="B17" s="197" t="s">
        <v>262</v>
      </c>
      <c r="C17" s="198" t="s">
        <v>262</v>
      </c>
      <c r="D17" s="198">
        <v>2</v>
      </c>
      <c r="E17" s="207" t="s">
        <v>262</v>
      </c>
      <c r="F17" s="12" t="s">
        <v>262</v>
      </c>
      <c r="G17" s="13" t="s">
        <v>262</v>
      </c>
      <c r="H17" s="13">
        <v>2</v>
      </c>
    </row>
    <row r="18" spans="1:14" ht="15" customHeight="1" x14ac:dyDescent="0.2">
      <c r="A18" s="44" t="s">
        <v>590</v>
      </c>
      <c r="B18" s="197" t="s">
        <v>262</v>
      </c>
      <c r="C18" s="198" t="s">
        <v>262</v>
      </c>
      <c r="D18" s="198">
        <v>1</v>
      </c>
      <c r="E18" s="207" t="s">
        <v>262</v>
      </c>
      <c r="F18" s="12" t="s">
        <v>262</v>
      </c>
      <c r="G18" s="13" t="s">
        <v>262</v>
      </c>
      <c r="H18" s="13">
        <v>1</v>
      </c>
    </row>
    <row r="19" spans="1:14" ht="15" customHeight="1" x14ac:dyDescent="0.2">
      <c r="A19" s="44" t="s">
        <v>591</v>
      </c>
      <c r="B19" s="197" t="s">
        <v>262</v>
      </c>
      <c r="C19" s="198" t="s">
        <v>262</v>
      </c>
      <c r="D19" s="198">
        <v>1</v>
      </c>
      <c r="E19" s="207" t="s">
        <v>262</v>
      </c>
      <c r="F19" s="12" t="s">
        <v>262</v>
      </c>
      <c r="G19" s="13" t="s">
        <v>262</v>
      </c>
      <c r="H19" s="13">
        <v>1</v>
      </c>
    </row>
    <row r="20" spans="1:14" ht="15" customHeight="1" x14ac:dyDescent="0.2">
      <c r="A20" s="44" t="s">
        <v>552</v>
      </c>
      <c r="B20" s="197">
        <v>1</v>
      </c>
      <c r="C20" s="198" t="s">
        <v>262</v>
      </c>
      <c r="D20" s="198" t="s">
        <v>262</v>
      </c>
      <c r="E20" s="207" t="s">
        <v>262</v>
      </c>
      <c r="F20" s="12" t="s">
        <v>262</v>
      </c>
      <c r="G20" s="13" t="s">
        <v>262</v>
      </c>
      <c r="H20" s="13" t="s">
        <v>262</v>
      </c>
    </row>
    <row r="21" spans="1:14" ht="15" customHeight="1" x14ac:dyDescent="0.2">
      <c r="A21" s="44" t="s">
        <v>610</v>
      </c>
      <c r="B21" s="197" t="s">
        <v>262</v>
      </c>
      <c r="C21" s="198">
        <v>1</v>
      </c>
      <c r="D21" s="198">
        <v>1</v>
      </c>
      <c r="E21" s="207" t="s">
        <v>262</v>
      </c>
      <c r="F21" s="12" t="s">
        <v>262</v>
      </c>
      <c r="G21" s="13" t="s">
        <v>262</v>
      </c>
      <c r="H21" s="13" t="s">
        <v>262</v>
      </c>
    </row>
    <row r="22" spans="1:14" ht="15" customHeight="1" x14ac:dyDescent="0.2">
      <c r="A22" s="44" t="s">
        <v>550</v>
      </c>
      <c r="B22" s="197">
        <v>1</v>
      </c>
      <c r="C22" s="198" t="s">
        <v>262</v>
      </c>
      <c r="D22" s="198" t="s">
        <v>262</v>
      </c>
      <c r="E22" s="207" t="s">
        <v>262</v>
      </c>
      <c r="F22" s="12" t="s">
        <v>262</v>
      </c>
      <c r="G22" s="13" t="s">
        <v>262</v>
      </c>
      <c r="H22" s="13" t="s">
        <v>262</v>
      </c>
    </row>
    <row r="23" spans="1:14" ht="15" customHeight="1" x14ac:dyDescent="0.2">
      <c r="A23" s="44" t="s">
        <v>545</v>
      </c>
      <c r="B23" s="197">
        <v>48</v>
      </c>
      <c r="C23" s="198" t="s">
        <v>262</v>
      </c>
      <c r="D23" s="198">
        <v>2</v>
      </c>
      <c r="E23" s="207">
        <v>200</v>
      </c>
      <c r="F23" s="12" t="s">
        <v>262</v>
      </c>
      <c r="G23" s="13" t="s">
        <v>262</v>
      </c>
      <c r="H23" s="13" t="s">
        <v>262</v>
      </c>
    </row>
    <row r="24" spans="1:14" ht="15" customHeight="1" x14ac:dyDescent="0.2">
      <c r="A24" s="44" t="s">
        <v>545</v>
      </c>
      <c r="B24" s="197">
        <v>48</v>
      </c>
      <c r="C24" s="198">
        <v>1</v>
      </c>
      <c r="D24" s="198">
        <v>103</v>
      </c>
      <c r="E24" s="207">
        <v>214.58333333333334</v>
      </c>
      <c r="F24" s="12" t="s">
        <v>262</v>
      </c>
      <c r="G24" s="13" t="s">
        <v>262</v>
      </c>
      <c r="H24" s="13">
        <v>103</v>
      </c>
    </row>
    <row r="25" spans="1:14" ht="15" customHeight="1" x14ac:dyDescent="0.2">
      <c r="A25" s="10"/>
      <c r="B25" s="59"/>
      <c r="C25" s="198">
        <v>1</v>
      </c>
      <c r="D25" s="198">
        <v>1</v>
      </c>
      <c r="E25" s="207" t="s">
        <v>262</v>
      </c>
      <c r="F25" s="12" t="s">
        <v>262</v>
      </c>
      <c r="G25" s="13" t="s">
        <v>262</v>
      </c>
      <c r="H25" s="13" t="s">
        <v>262</v>
      </c>
    </row>
    <row r="26" spans="1:14" ht="15" customHeight="1" x14ac:dyDescent="0.2">
      <c r="A26" s="108" t="s">
        <v>468</v>
      </c>
      <c r="B26" s="200">
        <v>13</v>
      </c>
      <c r="C26" s="201" t="s">
        <v>262</v>
      </c>
      <c r="D26" s="201">
        <v>1</v>
      </c>
      <c r="E26" s="208">
        <v>9.0909090909090917</v>
      </c>
      <c r="F26" s="109">
        <v>11</v>
      </c>
      <c r="G26" s="110">
        <v>17</v>
      </c>
      <c r="H26" s="110">
        <v>17</v>
      </c>
    </row>
    <row r="27" spans="1:14" ht="15" customHeight="1" x14ac:dyDescent="0.2">
      <c r="A27" s="6" t="s">
        <v>476</v>
      </c>
      <c r="B27" s="7"/>
      <c r="C27" s="59"/>
      <c r="D27" s="59"/>
      <c r="E27" s="10"/>
      <c r="F27" s="10"/>
      <c r="G27" s="10"/>
      <c r="H27" s="59"/>
    </row>
    <row r="28" spans="1:14" ht="15" customHeight="1" x14ac:dyDescent="0.2">
      <c r="A28" s="6" t="s">
        <v>475</v>
      </c>
      <c r="C28" s="7"/>
      <c r="D28" s="7"/>
      <c r="F28" s="7"/>
      <c r="G28" s="7"/>
      <c r="H28" s="7"/>
    </row>
    <row r="29" spans="1:14" ht="15" customHeight="1" x14ac:dyDescent="0.2">
      <c r="A29" s="6" t="s">
        <v>476</v>
      </c>
      <c r="B29" s="7"/>
      <c r="C29" s="7"/>
      <c r="D29" s="7"/>
      <c r="E29" s="7"/>
      <c r="F29" s="7"/>
      <c r="G29" s="7"/>
      <c r="H29" s="7"/>
    </row>
    <row r="30" spans="1:14" ht="15" customHeight="1" x14ac:dyDescent="0.2">
      <c r="B30" s="7"/>
      <c r="C30" s="7"/>
      <c r="D30" s="7"/>
      <c r="E30" s="7"/>
      <c r="F30" s="7"/>
      <c r="G30" s="7"/>
      <c r="H30" s="7"/>
      <c r="J30" s="7"/>
      <c r="K30" s="7"/>
      <c r="L30" s="7"/>
      <c r="M30" s="7"/>
      <c r="N30" s="7"/>
    </row>
    <row r="31" spans="1:14" ht="15" customHeight="1" x14ac:dyDescent="0.2">
      <c r="A31" s="69" t="s">
        <v>147</v>
      </c>
      <c r="C31" s="7"/>
      <c r="D31" s="7"/>
      <c r="F31" s="7"/>
      <c r="G31" s="7"/>
      <c r="H31" s="7"/>
    </row>
    <row r="32" spans="1:14" ht="15" customHeight="1" x14ac:dyDescent="0.2">
      <c r="C32" s="7"/>
      <c r="D32" s="7"/>
      <c r="E32" s="7"/>
      <c r="F32" s="7"/>
      <c r="G32" s="7"/>
      <c r="H32" s="7"/>
    </row>
    <row r="33" spans="1:9" ht="15" customHeight="1" x14ac:dyDescent="0.2">
      <c r="A33" s="44"/>
      <c r="B33" s="7"/>
      <c r="C33" s="7"/>
      <c r="D33" s="7"/>
      <c r="E33" s="7"/>
      <c r="G33" s="7"/>
      <c r="H33" s="7"/>
      <c r="I33" s="7"/>
    </row>
    <row r="34" spans="1:9" ht="15" customHeight="1" x14ac:dyDescent="0.2">
      <c r="B34" s="7"/>
      <c r="C34" s="7"/>
      <c r="D34" s="7"/>
      <c r="E34" s="7"/>
    </row>
    <row r="44" spans="1:9" ht="15" customHeight="1" x14ac:dyDescent="0.2">
      <c r="H44" s="7"/>
      <c r="I44" s="7"/>
    </row>
  </sheetData>
  <sortState ref="A16:H23">
    <sortCondition ref="A16"/>
  </sortState>
  <mergeCells count="4">
    <mergeCell ref="B3:E3"/>
    <mergeCell ref="F3:H3"/>
    <mergeCell ref="F4:H4"/>
    <mergeCell ref="B4:C4"/>
  </mergeCells>
  <hyperlinks>
    <hyperlink ref="A31" location="Kazalo!A1" display="nazaj na kazalo" xr:uid="{00000000-0004-0000-2E00-000000000000}"/>
  </hyperlinks>
  <pageMargins left="0.43307086614173229" right="0.43307086614173229" top="0.98425196850393704" bottom="0.98425196850393704" header="0" footer="0"/>
  <pageSetup paperSize="9" scale="99" fitToHeight="0" orientation="portrait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858FA-07E1-42A5-9164-6042EF5031F1}">
  <dimension ref="A1:E27"/>
  <sheetViews>
    <sheetView showGridLines="0" tabSelected="1" workbookViewId="0"/>
  </sheetViews>
  <sheetFormatPr defaultRowHeight="12.75" x14ac:dyDescent="0.2"/>
  <cols>
    <col min="1" max="1" width="20.5703125" customWidth="1"/>
  </cols>
  <sheetData>
    <row r="1" spans="1:5" ht="15" customHeight="1" x14ac:dyDescent="0.2">
      <c r="A1" s="330" t="s">
        <v>636</v>
      </c>
      <c r="B1" s="267"/>
      <c r="C1" s="267"/>
      <c r="D1" s="267"/>
      <c r="E1" s="267"/>
    </row>
    <row r="2" spans="1:5" ht="15" customHeight="1" x14ac:dyDescent="0.2">
      <c r="A2" s="267"/>
      <c r="B2" s="267"/>
      <c r="C2" s="267"/>
      <c r="D2" s="267"/>
      <c r="E2" s="267"/>
    </row>
    <row r="3" spans="1:5" ht="15" customHeight="1" x14ac:dyDescent="0.2">
      <c r="A3" s="363"/>
      <c r="B3" s="364" t="s">
        <v>621</v>
      </c>
      <c r="C3" s="365"/>
      <c r="D3" s="365"/>
      <c r="E3" s="365"/>
    </row>
    <row r="4" spans="1:5" ht="15" customHeight="1" x14ac:dyDescent="0.2">
      <c r="A4" s="366" t="s">
        <v>622</v>
      </c>
      <c r="B4" s="338"/>
      <c r="C4" s="339"/>
      <c r="D4" s="340"/>
      <c r="E4" s="341" t="s">
        <v>650</v>
      </c>
    </row>
    <row r="5" spans="1:5" ht="15" customHeight="1" x14ac:dyDescent="0.2">
      <c r="A5" s="367" t="s">
        <v>623</v>
      </c>
      <c r="B5" s="342" t="s">
        <v>554</v>
      </c>
      <c r="C5" s="343" t="s">
        <v>651</v>
      </c>
      <c r="D5" s="343" t="s">
        <v>650</v>
      </c>
      <c r="E5" s="343" t="s">
        <v>652</v>
      </c>
    </row>
    <row r="6" spans="1:5" ht="15" customHeight="1" x14ac:dyDescent="0.2">
      <c r="A6" s="368" t="s">
        <v>0</v>
      </c>
      <c r="B6" s="369">
        <f xml:space="preserve"> SUM(B8:B20)</f>
        <v>26059</v>
      </c>
      <c r="C6" s="370">
        <f xml:space="preserve"> SUM(C8:C20)</f>
        <v>1803</v>
      </c>
      <c r="D6" s="370">
        <v>16689</v>
      </c>
      <c r="E6" s="371">
        <v>98.33254772566579</v>
      </c>
    </row>
    <row r="7" spans="1:5" ht="15" customHeight="1" x14ac:dyDescent="0.2">
      <c r="A7" s="372"/>
      <c r="B7" s="373"/>
      <c r="C7" s="374"/>
      <c r="D7" s="374"/>
      <c r="E7" s="375"/>
    </row>
    <row r="8" spans="1:5" ht="15" customHeight="1" x14ac:dyDescent="0.2">
      <c r="A8" s="376" t="s">
        <v>637</v>
      </c>
      <c r="B8" s="377">
        <v>9113</v>
      </c>
      <c r="C8" s="378">
        <v>380</v>
      </c>
      <c r="D8" s="378">
        <v>4793</v>
      </c>
      <c r="E8" s="379">
        <v>74.780058651026394</v>
      </c>
    </row>
    <row r="9" spans="1:5" ht="15" customHeight="1" x14ac:dyDescent="0.2">
      <c r="A9" s="376" t="s">
        <v>638</v>
      </c>
      <c r="B9" s="377">
        <v>4299</v>
      </c>
      <c r="C9" s="378">
        <v>267</v>
      </c>
      <c r="D9" s="378">
        <v>2396</v>
      </c>
      <c r="E9" s="379">
        <v>87.310499719258843</v>
      </c>
    </row>
    <row r="10" spans="1:5" ht="15" customHeight="1" x14ac:dyDescent="0.2">
      <c r="A10" s="376" t="s">
        <v>639</v>
      </c>
      <c r="B10" s="377">
        <v>2054</v>
      </c>
      <c r="C10" s="378">
        <v>221</v>
      </c>
      <c r="D10" s="378">
        <v>1797</v>
      </c>
      <c r="E10" s="379">
        <v>162.51830161054173</v>
      </c>
    </row>
    <row r="11" spans="1:5" ht="15" customHeight="1" x14ac:dyDescent="0.2">
      <c r="A11" s="376" t="s">
        <v>640</v>
      </c>
      <c r="B11" s="377">
        <v>1238</v>
      </c>
      <c r="C11" s="378">
        <v>190</v>
      </c>
      <c r="D11" s="378">
        <v>1533</v>
      </c>
      <c r="E11" s="379">
        <v>266.11570247933884</v>
      </c>
    </row>
    <row r="12" spans="1:5" ht="15" customHeight="1" x14ac:dyDescent="0.2">
      <c r="A12" s="376" t="s">
        <v>642</v>
      </c>
      <c r="B12" s="377">
        <v>1707</v>
      </c>
      <c r="C12" s="378">
        <v>104</v>
      </c>
      <c r="D12" s="378">
        <v>857</v>
      </c>
      <c r="E12" s="379">
        <v>72.432432432432435</v>
      </c>
    </row>
    <row r="13" spans="1:5" ht="15" customHeight="1" x14ac:dyDescent="0.2">
      <c r="A13" s="380" t="s">
        <v>641</v>
      </c>
      <c r="B13" s="377">
        <v>462</v>
      </c>
      <c r="C13" s="378">
        <v>99</v>
      </c>
      <c r="D13" s="378">
        <v>812</v>
      </c>
      <c r="E13" s="379">
        <v>103.88768898488121</v>
      </c>
    </row>
    <row r="14" spans="1:5" ht="15" customHeight="1" x14ac:dyDescent="0.2">
      <c r="A14" s="381" t="s">
        <v>643</v>
      </c>
      <c r="B14" s="377">
        <v>1290</v>
      </c>
      <c r="C14" s="378">
        <v>89</v>
      </c>
      <c r="D14" s="378">
        <v>758</v>
      </c>
      <c r="E14" s="379">
        <v>463.91752577319591</v>
      </c>
    </row>
    <row r="15" spans="1:5" ht="15" customHeight="1" x14ac:dyDescent="0.2">
      <c r="A15" s="380" t="s">
        <v>644</v>
      </c>
      <c r="B15" s="377">
        <v>1205</v>
      </c>
      <c r="C15" s="378">
        <v>73</v>
      </c>
      <c r="D15" s="378">
        <v>657</v>
      </c>
      <c r="E15" s="379">
        <v>82.376237623762378</v>
      </c>
    </row>
    <row r="16" spans="1:5" ht="15" customHeight="1" x14ac:dyDescent="0.2">
      <c r="A16" s="376" t="s">
        <v>647</v>
      </c>
      <c r="B16" s="377">
        <v>975</v>
      </c>
      <c r="C16" s="378">
        <v>70</v>
      </c>
      <c r="D16" s="378">
        <v>518</v>
      </c>
      <c r="E16" s="379">
        <v>82.025316455696213</v>
      </c>
    </row>
    <row r="17" spans="1:5" ht="15" customHeight="1" x14ac:dyDescent="0.2">
      <c r="A17" s="381" t="s">
        <v>645</v>
      </c>
      <c r="B17" s="377">
        <v>692</v>
      </c>
      <c r="C17" s="378">
        <v>67</v>
      </c>
      <c r="D17" s="378">
        <v>517</v>
      </c>
      <c r="E17" s="379">
        <v>105.64784053156147</v>
      </c>
    </row>
    <row r="18" spans="1:5" ht="15" customHeight="1" x14ac:dyDescent="0.2">
      <c r="A18" s="376" t="s">
        <v>646</v>
      </c>
      <c r="B18" s="377">
        <v>755</v>
      </c>
      <c r="C18" s="378">
        <v>60</v>
      </c>
      <c r="D18" s="378">
        <v>518</v>
      </c>
      <c r="E18" s="379">
        <v>119.18819188191883</v>
      </c>
    </row>
    <row r="19" spans="1:5" ht="15" customHeight="1" x14ac:dyDescent="0.2">
      <c r="A19" s="376" t="s">
        <v>648</v>
      </c>
      <c r="B19" s="377">
        <v>221</v>
      </c>
      <c r="C19" s="378">
        <v>39</v>
      </c>
      <c r="D19" s="378">
        <v>213</v>
      </c>
      <c r="E19" s="379">
        <v>74.100719424460422</v>
      </c>
    </row>
    <row r="20" spans="1:5" ht="15" customHeight="1" x14ac:dyDescent="0.2">
      <c r="A20" s="382" t="s">
        <v>468</v>
      </c>
      <c r="B20" s="383">
        <v>2048</v>
      </c>
      <c r="C20" s="384">
        <v>144</v>
      </c>
      <c r="D20" s="384">
        <v>1320</v>
      </c>
      <c r="E20" s="385">
        <v>111.43583227445997</v>
      </c>
    </row>
    <row r="21" spans="1:5" ht="15" customHeight="1" x14ac:dyDescent="0.2">
      <c r="A21" s="6"/>
      <c r="B21" s="6"/>
      <c r="C21" s="6"/>
      <c r="D21" s="6"/>
      <c r="E21" s="6"/>
    </row>
    <row r="22" spans="1:5" ht="15" customHeight="1" x14ac:dyDescent="0.2">
      <c r="A22" s="386" t="s">
        <v>147</v>
      </c>
      <c r="B22" s="6"/>
      <c r="C22" s="6"/>
      <c r="D22" s="6"/>
      <c r="E22" s="6"/>
    </row>
    <row r="23" spans="1:5" x14ac:dyDescent="0.2">
      <c r="A23" s="267"/>
      <c r="B23" s="267"/>
    </row>
    <row r="25" spans="1:5" x14ac:dyDescent="0.2">
      <c r="A25" s="267"/>
      <c r="B25" s="267"/>
    </row>
    <row r="27" spans="1:5" x14ac:dyDescent="0.2">
      <c r="A27" s="267"/>
      <c r="B27" s="267"/>
    </row>
  </sheetData>
  <mergeCells count="2">
    <mergeCell ref="B3:E3"/>
    <mergeCell ref="B4:C4"/>
  </mergeCells>
  <hyperlinks>
    <hyperlink ref="A22" location="Kazalo!A1" display="nazaj na kazalo" xr:uid="{0D13EC26-98B1-4EBE-AFCE-A780FF6043E9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1:D37"/>
  <sheetViews>
    <sheetView showGridLines="0" tabSelected="1" workbookViewId="0"/>
  </sheetViews>
  <sheetFormatPr defaultColWidth="9.140625" defaultRowHeight="15" customHeight="1" x14ac:dyDescent="0.2"/>
  <cols>
    <col min="1" max="1" width="33.5703125" style="6" customWidth="1"/>
    <col min="2" max="2" width="9.42578125" style="6" customWidth="1"/>
    <col min="3" max="3" width="9.85546875" style="6" customWidth="1"/>
    <col min="4" max="4" width="15.7109375" style="6" bestFit="1" customWidth="1"/>
    <col min="5" max="16384" width="9.140625" style="6"/>
  </cols>
  <sheetData>
    <row r="1" spans="1:4" ht="15" customHeight="1" x14ac:dyDescent="0.2">
      <c r="A1" s="122" t="s">
        <v>481</v>
      </c>
      <c r="B1" s="1"/>
      <c r="C1" s="1"/>
      <c r="D1" s="1"/>
    </row>
    <row r="2" spans="1:4" ht="15" customHeight="1" x14ac:dyDescent="0.2">
      <c r="A2" s="1"/>
      <c r="B2" s="1"/>
      <c r="C2" s="1"/>
      <c r="D2" s="1"/>
    </row>
    <row r="3" spans="1:4" ht="15" customHeight="1" x14ac:dyDescent="0.2">
      <c r="A3" s="187"/>
      <c r="B3" s="315" t="s">
        <v>575</v>
      </c>
      <c r="C3" s="317"/>
      <c r="D3" s="280" t="s">
        <v>135</v>
      </c>
    </row>
    <row r="4" spans="1:4" ht="15" customHeight="1" x14ac:dyDescent="0.2">
      <c r="A4" s="153"/>
      <c r="B4" s="307" t="s">
        <v>136</v>
      </c>
      <c r="C4" s="324"/>
      <c r="D4" s="279" t="s">
        <v>136</v>
      </c>
    </row>
    <row r="5" spans="1:4" ht="15" customHeight="1" x14ac:dyDescent="0.2">
      <c r="A5" s="278" t="s">
        <v>62</v>
      </c>
      <c r="B5" s="166" t="s">
        <v>611</v>
      </c>
      <c r="C5" s="168" t="s">
        <v>608</v>
      </c>
      <c r="D5" s="167" t="s">
        <v>611</v>
      </c>
    </row>
    <row r="6" spans="1:4" ht="15" customHeight="1" x14ac:dyDescent="0.2">
      <c r="A6" s="21" t="s">
        <v>0</v>
      </c>
      <c r="B6" s="22">
        <v>1207</v>
      </c>
      <c r="C6" s="281">
        <v>10816</v>
      </c>
      <c r="D6" s="23">
        <v>43058</v>
      </c>
    </row>
    <row r="7" spans="1:4" ht="15" customHeight="1" x14ac:dyDescent="0.2">
      <c r="A7" s="11"/>
      <c r="B7" s="15"/>
      <c r="C7" s="31"/>
      <c r="D7" s="16"/>
    </row>
    <row r="8" spans="1:4" ht="15" customHeight="1" x14ac:dyDescent="0.2">
      <c r="A8" s="18" t="s">
        <v>2</v>
      </c>
      <c r="B8" s="12">
        <v>32</v>
      </c>
      <c r="C8" s="14">
        <v>460</v>
      </c>
      <c r="D8" s="13">
        <v>361</v>
      </c>
    </row>
    <row r="9" spans="1:4" ht="15" customHeight="1" x14ac:dyDescent="0.2">
      <c r="A9" s="18" t="s">
        <v>3</v>
      </c>
      <c r="B9" s="12" t="s">
        <v>262</v>
      </c>
      <c r="C9" s="14">
        <v>1</v>
      </c>
      <c r="D9" s="13">
        <v>46</v>
      </c>
    </row>
    <row r="10" spans="1:4" ht="15" customHeight="1" x14ac:dyDescent="0.2">
      <c r="A10" s="18" t="s">
        <v>4</v>
      </c>
      <c r="B10" s="12">
        <v>160</v>
      </c>
      <c r="C10" s="14">
        <v>1663</v>
      </c>
      <c r="D10" s="13">
        <v>8300</v>
      </c>
    </row>
    <row r="11" spans="1:4" ht="22.5" x14ac:dyDescent="0.2">
      <c r="A11" s="18" t="s">
        <v>558</v>
      </c>
      <c r="B11" s="12" t="s">
        <v>262</v>
      </c>
      <c r="C11" s="14">
        <v>3</v>
      </c>
      <c r="D11" s="13">
        <v>11</v>
      </c>
    </row>
    <row r="12" spans="1:4" ht="15" customHeight="1" x14ac:dyDescent="0.2">
      <c r="A12" s="18" t="s">
        <v>6</v>
      </c>
      <c r="B12" s="12" t="s">
        <v>262</v>
      </c>
      <c r="C12" s="14">
        <v>11</v>
      </c>
      <c r="D12" s="13">
        <v>53</v>
      </c>
    </row>
    <row r="13" spans="1:4" ht="15" customHeight="1" x14ac:dyDescent="0.2">
      <c r="A13" s="18" t="s">
        <v>7</v>
      </c>
      <c r="B13" s="12">
        <v>167</v>
      </c>
      <c r="C13" s="14">
        <v>1467</v>
      </c>
      <c r="D13" s="13">
        <v>6269</v>
      </c>
    </row>
    <row r="14" spans="1:4" ht="15" customHeight="1" x14ac:dyDescent="0.2">
      <c r="A14" s="18" t="s">
        <v>559</v>
      </c>
      <c r="B14" s="12">
        <v>27</v>
      </c>
      <c r="C14" s="14">
        <v>262</v>
      </c>
      <c r="D14" s="13">
        <v>1251</v>
      </c>
    </row>
    <row r="15" spans="1:4" ht="15" customHeight="1" x14ac:dyDescent="0.2">
      <c r="A15" s="18" t="s">
        <v>560</v>
      </c>
      <c r="B15" s="12">
        <v>61</v>
      </c>
      <c r="C15" s="14">
        <v>842</v>
      </c>
      <c r="D15" s="13">
        <v>3670</v>
      </c>
    </row>
    <row r="16" spans="1:4" ht="15" customHeight="1" x14ac:dyDescent="0.2">
      <c r="A16" s="18" t="s">
        <v>561</v>
      </c>
      <c r="B16" s="12">
        <v>40</v>
      </c>
      <c r="C16" s="14">
        <v>291</v>
      </c>
      <c r="D16" s="13">
        <v>1260</v>
      </c>
    </row>
    <row r="17" spans="1:4" ht="22.5" x14ac:dyDescent="0.2">
      <c r="A17" s="18" t="s">
        <v>562</v>
      </c>
      <c r="B17" s="12">
        <v>1</v>
      </c>
      <c r="C17" s="14">
        <v>1</v>
      </c>
      <c r="D17" s="13">
        <v>4</v>
      </c>
    </row>
    <row r="18" spans="1:4" ht="33.75" x14ac:dyDescent="0.2">
      <c r="A18" s="18" t="s">
        <v>563</v>
      </c>
      <c r="B18" s="12">
        <v>2</v>
      </c>
      <c r="C18" s="14">
        <v>25</v>
      </c>
      <c r="D18" s="13">
        <v>77</v>
      </c>
    </row>
    <row r="19" spans="1:4" ht="15" customHeight="1" x14ac:dyDescent="0.2">
      <c r="A19" s="18" t="s">
        <v>564</v>
      </c>
      <c r="B19" s="12" t="s">
        <v>262</v>
      </c>
      <c r="C19" s="14">
        <v>1</v>
      </c>
      <c r="D19" s="13">
        <v>3</v>
      </c>
    </row>
    <row r="20" spans="1:4" ht="15" customHeight="1" x14ac:dyDescent="0.2">
      <c r="A20" s="18" t="s">
        <v>565</v>
      </c>
      <c r="B20" s="12">
        <v>3</v>
      </c>
      <c r="C20" s="14">
        <v>34</v>
      </c>
      <c r="D20" s="13">
        <v>153</v>
      </c>
    </row>
    <row r="21" spans="1:4" ht="15" customHeight="1" x14ac:dyDescent="0.2">
      <c r="A21" s="18" t="s">
        <v>566</v>
      </c>
      <c r="B21" s="12">
        <v>9</v>
      </c>
      <c r="C21" s="14">
        <v>80</v>
      </c>
      <c r="D21" s="13">
        <v>381</v>
      </c>
    </row>
    <row r="22" spans="1:4" ht="15" customHeight="1" x14ac:dyDescent="0.2">
      <c r="A22" s="18" t="s">
        <v>567</v>
      </c>
      <c r="B22" s="12">
        <v>24</v>
      </c>
      <c r="C22" s="14">
        <v>205</v>
      </c>
      <c r="D22" s="13">
        <v>936</v>
      </c>
    </row>
    <row r="23" spans="1:4" ht="22.5" x14ac:dyDescent="0.2">
      <c r="A23" s="18" t="s">
        <v>568</v>
      </c>
      <c r="B23" s="12" t="s">
        <v>262</v>
      </c>
      <c r="C23" s="14">
        <v>2</v>
      </c>
      <c r="D23" s="13">
        <v>2</v>
      </c>
    </row>
    <row r="24" spans="1:4" ht="15" customHeight="1" x14ac:dyDescent="0.2">
      <c r="A24" s="18" t="s">
        <v>569</v>
      </c>
      <c r="B24" s="12" t="s">
        <v>262</v>
      </c>
      <c r="C24" s="14">
        <v>4</v>
      </c>
      <c r="D24" s="13">
        <v>20</v>
      </c>
    </row>
    <row r="25" spans="1:4" ht="15" customHeight="1" x14ac:dyDescent="0.2">
      <c r="A25" s="18" t="s">
        <v>570</v>
      </c>
      <c r="B25" s="12">
        <v>8</v>
      </c>
      <c r="C25" s="14">
        <v>70</v>
      </c>
      <c r="D25" s="13">
        <v>288</v>
      </c>
    </row>
    <row r="26" spans="1:4" ht="15" customHeight="1" x14ac:dyDescent="0.2">
      <c r="A26" s="18" t="s">
        <v>571</v>
      </c>
      <c r="B26" s="12" t="s">
        <v>262</v>
      </c>
      <c r="C26" s="14">
        <v>11</v>
      </c>
      <c r="D26" s="13">
        <v>46</v>
      </c>
    </row>
    <row r="27" spans="1:4" ht="15" customHeight="1" x14ac:dyDescent="0.2">
      <c r="A27" s="18" t="s">
        <v>572</v>
      </c>
      <c r="B27" s="12">
        <v>6</v>
      </c>
      <c r="C27" s="14">
        <v>46</v>
      </c>
      <c r="D27" s="13">
        <v>204</v>
      </c>
    </row>
    <row r="28" spans="1:4" ht="22.5" x14ac:dyDescent="0.2">
      <c r="A28" s="18" t="s">
        <v>573</v>
      </c>
      <c r="B28" s="12" t="s">
        <v>262</v>
      </c>
      <c r="C28" s="14" t="s">
        <v>262</v>
      </c>
      <c r="D28" s="13" t="s">
        <v>262</v>
      </c>
    </row>
    <row r="29" spans="1:4" ht="15.75" customHeight="1" x14ac:dyDescent="0.2">
      <c r="A29" s="18" t="s">
        <v>574</v>
      </c>
      <c r="B29" s="12" t="s">
        <v>262</v>
      </c>
      <c r="C29" s="14" t="s">
        <v>262</v>
      </c>
      <c r="D29" s="13" t="s">
        <v>262</v>
      </c>
    </row>
    <row r="30" spans="1:4" ht="15" customHeight="1" x14ac:dyDescent="0.2">
      <c r="A30" s="25" t="s">
        <v>465</v>
      </c>
      <c r="B30" s="26">
        <v>672</v>
      </c>
      <c r="C30" s="28">
        <v>5337</v>
      </c>
      <c r="D30" s="27">
        <v>19723</v>
      </c>
    </row>
    <row r="31" spans="1:4" ht="15" customHeight="1" x14ac:dyDescent="0.2">
      <c r="A31" s="18"/>
      <c r="B31" s="13"/>
      <c r="C31" s="13"/>
      <c r="D31" s="13"/>
    </row>
    <row r="32" spans="1:4" ht="15" customHeight="1" x14ac:dyDescent="0.2">
      <c r="A32" s="282" t="s">
        <v>475</v>
      </c>
      <c r="B32" s="13"/>
      <c r="C32" s="13"/>
      <c r="D32" s="13"/>
    </row>
    <row r="33" spans="1:4" ht="15" customHeight="1" x14ac:dyDescent="0.2">
      <c r="A33" s="245" t="s">
        <v>476</v>
      </c>
      <c r="B33" s="10"/>
      <c r="C33" s="10"/>
      <c r="D33" s="10"/>
    </row>
    <row r="34" spans="1:4" ht="15" customHeight="1" x14ac:dyDescent="0.2">
      <c r="A34" s="245" t="s">
        <v>576</v>
      </c>
      <c r="B34" s="10"/>
      <c r="C34" s="10"/>
      <c r="D34" s="10"/>
    </row>
    <row r="35" spans="1:4" ht="15" customHeight="1" x14ac:dyDescent="0.2">
      <c r="A35" s="245" t="s">
        <v>577</v>
      </c>
      <c r="B35" s="10"/>
      <c r="C35" s="10"/>
      <c r="D35" s="10"/>
    </row>
    <row r="36" spans="1:4" ht="15" customHeight="1" x14ac:dyDescent="0.2">
      <c r="A36" s="245"/>
      <c r="B36" s="10"/>
      <c r="C36" s="10"/>
      <c r="D36" s="10"/>
    </row>
    <row r="37" spans="1:4" ht="15" customHeight="1" x14ac:dyDescent="0.2">
      <c r="A37" s="69" t="s">
        <v>147</v>
      </c>
    </row>
  </sheetData>
  <mergeCells count="2">
    <mergeCell ref="B4:C4"/>
    <mergeCell ref="B3:C3"/>
  </mergeCells>
  <hyperlinks>
    <hyperlink ref="A37" location="Kazalo!A1" display="nazaj na kazalo" xr:uid="{00000000-0004-0000-2F00-000000000000}"/>
  </hyperlinks>
  <pageMargins left="0.43307086614173229" right="0.43307086614173229" top="0.98425196850393704" bottom="0.98425196850393704" header="0" footer="0"/>
  <pageSetup paperSize="9" scale="84" fitToHeight="0" orientation="portrait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4F4D3-B5CE-4CD1-B384-99002913DCEA}">
  <dimension ref="A1:D37"/>
  <sheetViews>
    <sheetView showGridLines="0" tabSelected="1" workbookViewId="0"/>
  </sheetViews>
  <sheetFormatPr defaultRowHeight="12.75" x14ac:dyDescent="0.2"/>
  <cols>
    <col min="1" max="1" width="83.140625" customWidth="1"/>
    <col min="2" max="2" width="12.28515625" customWidth="1"/>
  </cols>
  <sheetData>
    <row r="1" spans="1:4" ht="15" customHeight="1" x14ac:dyDescent="0.2">
      <c r="A1" s="330" t="s">
        <v>649</v>
      </c>
      <c r="B1" s="1"/>
      <c r="C1" s="1"/>
      <c r="D1" s="267"/>
    </row>
    <row r="2" spans="1:4" ht="15" customHeight="1" x14ac:dyDescent="0.2">
      <c r="A2" s="1"/>
      <c r="B2" s="1"/>
      <c r="C2" s="1"/>
      <c r="D2" s="267"/>
    </row>
    <row r="3" spans="1:4" ht="15" customHeight="1" x14ac:dyDescent="0.2">
      <c r="A3" s="405"/>
      <c r="B3" s="387" t="s">
        <v>133</v>
      </c>
      <c r="C3" s="298"/>
      <c r="D3" s="267"/>
    </row>
    <row r="4" spans="1:4" ht="15" customHeight="1" x14ac:dyDescent="0.2">
      <c r="A4" s="388"/>
      <c r="B4" s="338"/>
      <c r="C4" s="389"/>
      <c r="D4" s="267"/>
    </row>
    <row r="5" spans="1:4" ht="15" customHeight="1" x14ac:dyDescent="0.2">
      <c r="A5" s="243" t="s">
        <v>62</v>
      </c>
      <c r="B5" s="396" t="s">
        <v>651</v>
      </c>
      <c r="C5" s="343" t="s">
        <v>650</v>
      </c>
      <c r="D5" s="401"/>
    </row>
    <row r="6" spans="1:4" ht="15" customHeight="1" x14ac:dyDescent="0.2">
      <c r="A6" s="390" t="s">
        <v>0</v>
      </c>
      <c r="B6" s="391">
        <v>1803</v>
      </c>
      <c r="C6" s="392">
        <f xml:space="preserve"> SUM(C8:C30)</f>
        <v>16689</v>
      </c>
      <c r="D6" s="401"/>
    </row>
    <row r="7" spans="1:4" ht="15" customHeight="1" x14ac:dyDescent="0.2">
      <c r="A7" s="393"/>
      <c r="B7" s="397"/>
      <c r="C7" s="397"/>
      <c r="D7" s="401"/>
    </row>
    <row r="8" spans="1:4" ht="15" customHeight="1" x14ac:dyDescent="0.2">
      <c r="A8" s="331" t="s">
        <v>2</v>
      </c>
      <c r="B8" s="398">
        <v>22</v>
      </c>
      <c r="C8" s="398">
        <v>249</v>
      </c>
      <c r="D8" s="401"/>
    </row>
    <row r="9" spans="1:4" ht="15" customHeight="1" x14ac:dyDescent="0.2">
      <c r="A9" s="331" t="s">
        <v>3</v>
      </c>
      <c r="B9" s="399">
        <v>1</v>
      </c>
      <c r="C9" s="399">
        <v>11</v>
      </c>
      <c r="D9" s="401"/>
    </row>
    <row r="10" spans="1:4" ht="15" customHeight="1" x14ac:dyDescent="0.2">
      <c r="A10" s="331" t="s">
        <v>4</v>
      </c>
      <c r="B10" s="400">
        <v>383</v>
      </c>
      <c r="C10" s="398">
        <v>2796</v>
      </c>
      <c r="D10" s="401"/>
    </row>
    <row r="11" spans="1:4" ht="15" customHeight="1" x14ac:dyDescent="0.2">
      <c r="A11" s="331" t="s">
        <v>558</v>
      </c>
      <c r="B11" s="400">
        <v>2</v>
      </c>
      <c r="C11" s="398">
        <v>10</v>
      </c>
      <c r="D11" s="401"/>
    </row>
    <row r="12" spans="1:4" ht="15" customHeight="1" x14ac:dyDescent="0.2">
      <c r="A12" s="331" t="s">
        <v>6</v>
      </c>
      <c r="B12" s="400">
        <v>8</v>
      </c>
      <c r="C12" s="398">
        <v>38</v>
      </c>
      <c r="D12" s="401"/>
    </row>
    <row r="13" spans="1:4" ht="15" customHeight="1" x14ac:dyDescent="0.2">
      <c r="A13" s="331" t="s">
        <v>7</v>
      </c>
      <c r="B13" s="398">
        <v>491</v>
      </c>
      <c r="C13" s="398">
        <v>5602</v>
      </c>
      <c r="D13" s="401"/>
    </row>
    <row r="14" spans="1:4" ht="15" customHeight="1" x14ac:dyDescent="0.2">
      <c r="A14" s="331" t="s">
        <v>559</v>
      </c>
      <c r="B14" s="398">
        <v>70</v>
      </c>
      <c r="C14" s="398">
        <v>662</v>
      </c>
      <c r="D14" s="401"/>
    </row>
    <row r="15" spans="1:4" ht="15" customHeight="1" x14ac:dyDescent="0.2">
      <c r="A15" s="331" t="s">
        <v>560</v>
      </c>
      <c r="B15" s="398">
        <v>206</v>
      </c>
      <c r="C15" s="398">
        <v>1964</v>
      </c>
      <c r="D15" s="401"/>
    </row>
    <row r="16" spans="1:4" ht="15" customHeight="1" x14ac:dyDescent="0.2">
      <c r="A16" s="331" t="s">
        <v>561</v>
      </c>
      <c r="B16" s="398">
        <v>189</v>
      </c>
      <c r="C16" s="398">
        <v>1618</v>
      </c>
      <c r="D16" s="401"/>
    </row>
    <row r="17" spans="1:4" ht="15" customHeight="1" x14ac:dyDescent="0.2">
      <c r="A17" s="331" t="s">
        <v>562</v>
      </c>
      <c r="B17" s="398">
        <v>2</v>
      </c>
      <c r="C17" s="398">
        <v>16</v>
      </c>
      <c r="D17" s="401"/>
    </row>
    <row r="18" spans="1:4" ht="15" customHeight="1" x14ac:dyDescent="0.2">
      <c r="A18" s="331" t="s">
        <v>563</v>
      </c>
      <c r="B18" s="399">
        <v>30</v>
      </c>
      <c r="C18" s="398">
        <v>198</v>
      </c>
      <c r="D18" s="401"/>
    </row>
    <row r="19" spans="1:4" ht="15" customHeight="1" x14ac:dyDescent="0.2">
      <c r="A19" s="331" t="s">
        <v>564</v>
      </c>
      <c r="B19" s="398">
        <v>8</v>
      </c>
      <c r="C19" s="398">
        <v>29</v>
      </c>
      <c r="D19" s="401"/>
    </row>
    <row r="20" spans="1:4" ht="15" customHeight="1" x14ac:dyDescent="0.2">
      <c r="A20" s="331" t="s">
        <v>565</v>
      </c>
      <c r="B20" s="398">
        <v>17</v>
      </c>
      <c r="C20" s="398">
        <v>179</v>
      </c>
      <c r="D20" s="401"/>
    </row>
    <row r="21" spans="1:4" ht="15" customHeight="1" x14ac:dyDescent="0.2">
      <c r="A21" s="331" t="s">
        <v>566</v>
      </c>
      <c r="B21" s="398">
        <v>50</v>
      </c>
      <c r="C21" s="398">
        <v>449</v>
      </c>
      <c r="D21" s="401"/>
    </row>
    <row r="22" spans="1:4" ht="15" customHeight="1" x14ac:dyDescent="0.2">
      <c r="A22" s="331" t="s">
        <v>567</v>
      </c>
      <c r="B22" s="399">
        <v>72</v>
      </c>
      <c r="C22" s="399">
        <v>560</v>
      </c>
      <c r="D22" s="401"/>
    </row>
    <row r="23" spans="1:4" ht="15" customHeight="1" x14ac:dyDescent="0.2">
      <c r="A23" s="331" t="s">
        <v>568</v>
      </c>
      <c r="B23" s="400" t="s">
        <v>262</v>
      </c>
      <c r="C23" s="399">
        <v>1</v>
      </c>
      <c r="D23" s="401"/>
    </row>
    <row r="24" spans="1:4" ht="15" customHeight="1" x14ac:dyDescent="0.2">
      <c r="A24" s="331" t="s">
        <v>569</v>
      </c>
      <c r="B24" s="400">
        <v>18</v>
      </c>
      <c r="C24" s="404">
        <v>81</v>
      </c>
      <c r="D24" s="401"/>
    </row>
    <row r="25" spans="1:4" ht="15" customHeight="1" x14ac:dyDescent="0.2">
      <c r="A25" s="333" t="s">
        <v>570</v>
      </c>
      <c r="B25" s="398">
        <v>8</v>
      </c>
      <c r="C25" s="398">
        <v>52</v>
      </c>
      <c r="D25" s="401"/>
    </row>
    <row r="26" spans="1:4" ht="15" customHeight="1" x14ac:dyDescent="0.2">
      <c r="A26" s="331" t="s">
        <v>571</v>
      </c>
      <c r="B26" s="398">
        <v>3</v>
      </c>
      <c r="C26" s="398">
        <v>56</v>
      </c>
      <c r="D26" s="401"/>
    </row>
    <row r="27" spans="1:4" ht="15" customHeight="1" x14ac:dyDescent="0.2">
      <c r="A27" s="331" t="s">
        <v>572</v>
      </c>
      <c r="B27" s="399">
        <v>22</v>
      </c>
      <c r="C27" s="399">
        <v>218</v>
      </c>
      <c r="D27" s="401"/>
    </row>
    <row r="28" spans="1:4" ht="15" customHeight="1" x14ac:dyDescent="0.2">
      <c r="A28" s="331" t="s">
        <v>573</v>
      </c>
      <c r="B28" s="400" t="s">
        <v>262</v>
      </c>
      <c r="C28" s="400" t="s">
        <v>262</v>
      </c>
      <c r="D28" s="401"/>
    </row>
    <row r="29" spans="1:4" ht="15" customHeight="1" x14ac:dyDescent="0.2">
      <c r="A29" s="331" t="s">
        <v>574</v>
      </c>
      <c r="B29" s="400" t="s">
        <v>262</v>
      </c>
      <c r="C29" s="400">
        <v>2</v>
      </c>
      <c r="D29" s="401"/>
    </row>
    <row r="30" spans="1:4" ht="15" customHeight="1" x14ac:dyDescent="0.2">
      <c r="A30" s="403" t="s">
        <v>465</v>
      </c>
      <c r="B30" s="402">
        <v>201</v>
      </c>
      <c r="C30" s="407">
        <v>1898</v>
      </c>
      <c r="D30" s="267"/>
    </row>
    <row r="31" spans="1:4" ht="15" customHeight="1" x14ac:dyDescent="0.2">
      <c r="A31" s="394"/>
      <c r="B31" s="398"/>
      <c r="C31" s="406"/>
      <c r="D31" s="267"/>
    </row>
    <row r="32" spans="1:4" ht="15" customHeight="1" x14ac:dyDescent="0.2">
      <c r="A32" s="395" t="s">
        <v>634</v>
      </c>
      <c r="B32" s="334"/>
      <c r="C32" s="334"/>
      <c r="D32" s="267"/>
    </row>
    <row r="33" spans="1:4" ht="15" customHeight="1" x14ac:dyDescent="0.2">
      <c r="A33" s="395" t="s">
        <v>635</v>
      </c>
      <c r="B33" s="267"/>
      <c r="C33" s="267"/>
      <c r="D33" s="267"/>
    </row>
    <row r="34" spans="1:4" ht="15" customHeight="1" x14ac:dyDescent="0.2">
      <c r="A34" s="395" t="s">
        <v>576</v>
      </c>
      <c r="B34" s="267"/>
      <c r="C34" s="267"/>
      <c r="D34" s="267"/>
    </row>
    <row r="35" spans="1:4" ht="15" customHeight="1" x14ac:dyDescent="0.2">
      <c r="A35" s="395" t="s">
        <v>577</v>
      </c>
      <c r="B35" s="267"/>
      <c r="C35" s="267"/>
      <c r="D35" s="267"/>
    </row>
    <row r="36" spans="1:4" ht="15" customHeight="1" x14ac:dyDescent="0.2">
      <c r="A36" s="6"/>
      <c r="B36" s="267"/>
      <c r="C36" s="267"/>
      <c r="D36" s="267"/>
    </row>
    <row r="37" spans="1:4" ht="15" customHeight="1" x14ac:dyDescent="0.2">
      <c r="A37" s="386" t="s">
        <v>147</v>
      </c>
      <c r="B37" s="267"/>
      <c r="C37" s="267"/>
      <c r="D37" s="267"/>
    </row>
  </sheetData>
  <mergeCells count="2">
    <mergeCell ref="B3:C3"/>
    <mergeCell ref="B4:C4"/>
  </mergeCells>
  <hyperlinks>
    <hyperlink ref="A37" location="Kazalo!A1" display="nazaj na kazalo" xr:uid="{B6F1FC86-F51E-41F9-8F31-D17EA10FAE2A}"/>
  </hyperlink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Q26"/>
  <sheetViews>
    <sheetView showGridLines="0" tabSelected="1" workbookViewId="0"/>
  </sheetViews>
  <sheetFormatPr defaultColWidth="9.140625" defaultRowHeight="15" customHeight="1" x14ac:dyDescent="0.2"/>
  <cols>
    <col min="1" max="1" width="16.140625" style="6" customWidth="1"/>
    <col min="2" max="3" width="7.5703125" style="6" customWidth="1"/>
    <col min="4" max="5" width="7.28515625" style="6" customWidth="1"/>
    <col min="6" max="8" width="7.5703125" style="6" customWidth="1"/>
    <col min="9" max="9" width="7.7109375" style="6" customWidth="1"/>
    <col min="10" max="10" width="11.5703125" style="6" customWidth="1"/>
    <col min="11" max="11" width="10.140625" style="6" customWidth="1"/>
    <col min="12" max="12" width="15.28515625" style="6" customWidth="1"/>
    <col min="13" max="13" width="14.7109375" style="6" customWidth="1"/>
    <col min="14" max="16384" width="9.140625" style="6"/>
  </cols>
  <sheetData>
    <row r="1" spans="1:17" ht="15" customHeight="1" x14ac:dyDescent="0.2">
      <c r="A1" s="122" t="s">
        <v>480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65"/>
      <c r="J2" s="1"/>
      <c r="K2" s="1"/>
      <c r="L2" s="1"/>
      <c r="M2" s="1"/>
    </row>
    <row r="3" spans="1:17" ht="15" customHeight="1" x14ac:dyDescent="0.2">
      <c r="A3" s="50"/>
      <c r="B3" s="315" t="s">
        <v>133</v>
      </c>
      <c r="C3" s="316"/>
      <c r="D3" s="316"/>
      <c r="E3" s="316"/>
      <c r="F3" s="316"/>
      <c r="G3" s="316"/>
      <c r="H3" s="316"/>
      <c r="I3" s="317"/>
      <c r="J3" s="315" t="s">
        <v>134</v>
      </c>
      <c r="K3" s="316"/>
      <c r="L3" s="316"/>
      <c r="M3" s="316"/>
    </row>
    <row r="4" spans="1:17" ht="34.5" customHeight="1" x14ac:dyDescent="0.2">
      <c r="A4" s="51"/>
      <c r="B4" s="325" t="s">
        <v>271</v>
      </c>
      <c r="C4" s="326"/>
      <c r="D4" s="325" t="s">
        <v>270</v>
      </c>
      <c r="E4" s="327"/>
      <c r="F4" s="325" t="s">
        <v>272</v>
      </c>
      <c r="G4" s="327"/>
      <c r="H4" s="326" t="s">
        <v>525</v>
      </c>
      <c r="I4" s="327"/>
      <c r="J4" s="182" t="s">
        <v>271</v>
      </c>
      <c r="K4" s="183" t="s">
        <v>270</v>
      </c>
      <c r="L4" s="183" t="s">
        <v>272</v>
      </c>
      <c r="M4" s="183" t="s">
        <v>525</v>
      </c>
    </row>
    <row r="5" spans="1:17" ht="15" customHeight="1" x14ac:dyDescent="0.2">
      <c r="A5" s="162" t="s">
        <v>64</v>
      </c>
      <c r="B5" s="174" t="s">
        <v>611</v>
      </c>
      <c r="C5" s="175" t="s">
        <v>608</v>
      </c>
      <c r="D5" s="174" t="s">
        <v>611</v>
      </c>
      <c r="E5" s="190" t="s">
        <v>608</v>
      </c>
      <c r="F5" s="174" t="s">
        <v>611</v>
      </c>
      <c r="G5" s="190" t="s">
        <v>608</v>
      </c>
      <c r="H5" s="175" t="s">
        <v>611</v>
      </c>
      <c r="I5" s="175" t="s">
        <v>608</v>
      </c>
      <c r="J5" s="174" t="s">
        <v>611</v>
      </c>
      <c r="K5" s="175" t="s">
        <v>611</v>
      </c>
      <c r="L5" s="175" t="s">
        <v>611</v>
      </c>
      <c r="M5" s="175" t="s">
        <v>611</v>
      </c>
    </row>
    <row r="6" spans="1:17" ht="15" customHeight="1" x14ac:dyDescent="0.2">
      <c r="A6" s="21" t="s">
        <v>22</v>
      </c>
      <c r="B6" s="191" t="s">
        <v>262</v>
      </c>
      <c r="C6" s="192" t="s">
        <v>262</v>
      </c>
      <c r="D6" s="191">
        <v>44</v>
      </c>
      <c r="E6" s="193">
        <v>516</v>
      </c>
      <c r="F6" s="191" t="s">
        <v>262</v>
      </c>
      <c r="G6" s="193" t="s">
        <v>262</v>
      </c>
      <c r="H6" s="192">
        <v>1163</v>
      </c>
      <c r="I6" s="192">
        <v>10300</v>
      </c>
      <c r="J6" s="191" t="s">
        <v>262</v>
      </c>
      <c r="K6" s="192">
        <v>293</v>
      </c>
      <c r="L6" s="192" t="s">
        <v>262</v>
      </c>
      <c r="M6" s="192">
        <v>42765</v>
      </c>
    </row>
    <row r="7" spans="1:17" ht="15" customHeight="1" x14ac:dyDescent="0.2">
      <c r="A7" s="11"/>
      <c r="B7" s="194"/>
      <c r="C7" s="195"/>
      <c r="D7" s="194"/>
      <c r="E7" s="196"/>
      <c r="F7" s="194"/>
      <c r="G7" s="196"/>
      <c r="H7" s="195"/>
      <c r="I7" s="195"/>
      <c r="J7" s="194"/>
      <c r="K7" s="195"/>
      <c r="L7" s="195"/>
      <c r="M7" s="195"/>
    </row>
    <row r="8" spans="1:17" ht="15" customHeight="1" x14ac:dyDescent="0.2">
      <c r="A8" s="18" t="s">
        <v>23</v>
      </c>
      <c r="B8" s="197" t="s">
        <v>262</v>
      </c>
      <c r="C8" s="198" t="s">
        <v>262</v>
      </c>
      <c r="D8" s="197">
        <v>24</v>
      </c>
      <c r="E8" s="199">
        <v>90</v>
      </c>
      <c r="F8" s="197" t="s">
        <v>262</v>
      </c>
      <c r="G8" s="199" t="s">
        <v>262</v>
      </c>
      <c r="H8" s="198">
        <v>63</v>
      </c>
      <c r="I8" s="198">
        <v>507</v>
      </c>
      <c r="J8" s="197" t="s">
        <v>262</v>
      </c>
      <c r="K8" s="198">
        <v>51</v>
      </c>
      <c r="L8" s="198" t="s">
        <v>262</v>
      </c>
      <c r="M8" s="198">
        <v>2016</v>
      </c>
    </row>
    <row r="9" spans="1:17" ht="15" customHeight="1" x14ac:dyDescent="0.2">
      <c r="A9" s="18" t="s">
        <v>24</v>
      </c>
      <c r="B9" s="197" t="s">
        <v>262</v>
      </c>
      <c r="C9" s="198" t="s">
        <v>262</v>
      </c>
      <c r="D9" s="197" t="s">
        <v>262</v>
      </c>
      <c r="E9" s="199">
        <v>2</v>
      </c>
      <c r="F9" s="197" t="s">
        <v>262</v>
      </c>
      <c r="G9" s="199" t="s">
        <v>262</v>
      </c>
      <c r="H9" s="198">
        <v>20</v>
      </c>
      <c r="I9" s="198">
        <v>235</v>
      </c>
      <c r="J9" s="197" t="s">
        <v>262</v>
      </c>
      <c r="K9" s="198">
        <v>1</v>
      </c>
      <c r="L9" s="198" t="s">
        <v>262</v>
      </c>
      <c r="M9" s="198">
        <v>1002</v>
      </c>
      <c r="O9" s="7"/>
      <c r="P9" s="7"/>
      <c r="Q9" s="7"/>
    </row>
    <row r="10" spans="1:17" ht="15" customHeight="1" x14ac:dyDescent="0.2">
      <c r="A10" s="18" t="s">
        <v>25</v>
      </c>
      <c r="B10" s="197" t="s">
        <v>262</v>
      </c>
      <c r="C10" s="198" t="s">
        <v>262</v>
      </c>
      <c r="D10" s="197" t="s">
        <v>262</v>
      </c>
      <c r="E10" s="199">
        <v>11</v>
      </c>
      <c r="F10" s="197" t="s">
        <v>262</v>
      </c>
      <c r="G10" s="199" t="s">
        <v>262</v>
      </c>
      <c r="H10" s="198">
        <v>54</v>
      </c>
      <c r="I10" s="198">
        <v>408</v>
      </c>
      <c r="J10" s="197" t="s">
        <v>262</v>
      </c>
      <c r="K10" s="198">
        <v>3</v>
      </c>
      <c r="L10" s="198" t="s">
        <v>262</v>
      </c>
      <c r="M10" s="198">
        <v>2191</v>
      </c>
    </row>
    <row r="11" spans="1:17" ht="15" customHeight="1" x14ac:dyDescent="0.2">
      <c r="A11" s="18" t="s">
        <v>26</v>
      </c>
      <c r="B11" s="197" t="s">
        <v>262</v>
      </c>
      <c r="C11" s="198" t="s">
        <v>262</v>
      </c>
      <c r="D11" s="197">
        <v>2</v>
      </c>
      <c r="E11" s="199">
        <v>11</v>
      </c>
      <c r="F11" s="197" t="s">
        <v>262</v>
      </c>
      <c r="G11" s="199" t="s">
        <v>262</v>
      </c>
      <c r="H11" s="198">
        <v>812</v>
      </c>
      <c r="I11" s="198">
        <v>6930</v>
      </c>
      <c r="J11" s="197" t="s">
        <v>262</v>
      </c>
      <c r="K11" s="198">
        <v>3</v>
      </c>
      <c r="L11" s="198" t="s">
        <v>262</v>
      </c>
      <c r="M11" s="198">
        <v>27064</v>
      </c>
    </row>
    <row r="12" spans="1:17" ht="15" customHeight="1" x14ac:dyDescent="0.2">
      <c r="A12" s="18" t="s">
        <v>27</v>
      </c>
      <c r="B12" s="197" t="s">
        <v>262</v>
      </c>
      <c r="C12" s="198" t="s">
        <v>262</v>
      </c>
      <c r="D12" s="197" t="s">
        <v>262</v>
      </c>
      <c r="E12" s="199" t="s">
        <v>262</v>
      </c>
      <c r="F12" s="197" t="s">
        <v>262</v>
      </c>
      <c r="G12" s="199" t="s">
        <v>262</v>
      </c>
      <c r="H12" s="198">
        <v>100</v>
      </c>
      <c r="I12" s="198">
        <v>867</v>
      </c>
      <c r="J12" s="197" t="s">
        <v>262</v>
      </c>
      <c r="K12" s="198" t="s">
        <v>262</v>
      </c>
      <c r="L12" s="198" t="s">
        <v>262</v>
      </c>
      <c r="M12" s="198">
        <v>3879</v>
      </c>
    </row>
    <row r="13" spans="1:17" ht="15" customHeight="1" x14ac:dyDescent="0.2">
      <c r="A13" s="18" t="s">
        <v>28</v>
      </c>
      <c r="B13" s="197" t="s">
        <v>262</v>
      </c>
      <c r="C13" s="198" t="s">
        <v>262</v>
      </c>
      <c r="D13" s="197" t="s">
        <v>262</v>
      </c>
      <c r="E13" s="199" t="s">
        <v>262</v>
      </c>
      <c r="F13" s="197" t="s">
        <v>262</v>
      </c>
      <c r="G13" s="199" t="s">
        <v>262</v>
      </c>
      <c r="H13" s="198">
        <v>8</v>
      </c>
      <c r="I13" s="198">
        <v>63</v>
      </c>
      <c r="J13" s="197" t="s">
        <v>262</v>
      </c>
      <c r="K13" s="198" t="s">
        <v>262</v>
      </c>
      <c r="L13" s="198" t="s">
        <v>262</v>
      </c>
      <c r="M13" s="198">
        <v>394</v>
      </c>
    </row>
    <row r="14" spans="1:17" ht="15" customHeight="1" x14ac:dyDescent="0.2">
      <c r="A14" s="18" t="s">
        <v>29</v>
      </c>
      <c r="B14" s="197" t="s">
        <v>262</v>
      </c>
      <c r="C14" s="198" t="s">
        <v>262</v>
      </c>
      <c r="D14" s="197" t="s">
        <v>262</v>
      </c>
      <c r="E14" s="199">
        <v>5</v>
      </c>
      <c r="F14" s="197" t="s">
        <v>262</v>
      </c>
      <c r="G14" s="199" t="s">
        <v>262</v>
      </c>
      <c r="H14" s="198">
        <v>16</v>
      </c>
      <c r="I14" s="198">
        <v>201</v>
      </c>
      <c r="J14" s="197" t="s">
        <v>262</v>
      </c>
      <c r="K14" s="198">
        <v>2</v>
      </c>
      <c r="L14" s="198" t="s">
        <v>262</v>
      </c>
      <c r="M14" s="198">
        <v>884</v>
      </c>
    </row>
    <row r="15" spans="1:17" ht="15" customHeight="1" x14ac:dyDescent="0.2">
      <c r="A15" s="18" t="s">
        <v>30</v>
      </c>
      <c r="B15" s="197" t="s">
        <v>262</v>
      </c>
      <c r="C15" s="198" t="s">
        <v>262</v>
      </c>
      <c r="D15" s="197" t="s">
        <v>262</v>
      </c>
      <c r="E15" s="199" t="s">
        <v>262</v>
      </c>
      <c r="F15" s="197" t="s">
        <v>262</v>
      </c>
      <c r="G15" s="199" t="s">
        <v>262</v>
      </c>
      <c r="H15" s="198">
        <v>27</v>
      </c>
      <c r="I15" s="198">
        <v>299</v>
      </c>
      <c r="J15" s="197" t="s">
        <v>262</v>
      </c>
      <c r="K15" s="198">
        <v>1</v>
      </c>
      <c r="L15" s="198" t="s">
        <v>262</v>
      </c>
      <c r="M15" s="198">
        <v>1046</v>
      </c>
    </row>
    <row r="16" spans="1:17" ht="15" customHeight="1" x14ac:dyDescent="0.2">
      <c r="A16" s="18" t="s">
        <v>31</v>
      </c>
      <c r="B16" s="197" t="s">
        <v>262</v>
      </c>
      <c r="C16" s="198" t="s">
        <v>262</v>
      </c>
      <c r="D16" s="197" t="s">
        <v>262</v>
      </c>
      <c r="E16" s="199">
        <v>20</v>
      </c>
      <c r="F16" s="197" t="s">
        <v>262</v>
      </c>
      <c r="G16" s="199" t="s">
        <v>262</v>
      </c>
      <c r="H16" s="198">
        <v>29</v>
      </c>
      <c r="I16" s="198">
        <v>337</v>
      </c>
      <c r="J16" s="197" t="s">
        <v>262</v>
      </c>
      <c r="K16" s="198">
        <v>17</v>
      </c>
      <c r="L16" s="198" t="s">
        <v>262</v>
      </c>
      <c r="M16" s="198">
        <v>1557</v>
      </c>
    </row>
    <row r="17" spans="1:13" ht="15" customHeight="1" x14ac:dyDescent="0.2">
      <c r="A17" s="18" t="s">
        <v>32</v>
      </c>
      <c r="B17" s="197" t="s">
        <v>262</v>
      </c>
      <c r="C17" s="198" t="s">
        <v>262</v>
      </c>
      <c r="D17" s="197">
        <v>18</v>
      </c>
      <c r="E17" s="199">
        <v>377</v>
      </c>
      <c r="F17" s="197" t="s">
        <v>262</v>
      </c>
      <c r="G17" s="199" t="s">
        <v>262</v>
      </c>
      <c r="H17" s="198">
        <v>9</v>
      </c>
      <c r="I17" s="198">
        <v>131</v>
      </c>
      <c r="J17" s="197" t="s">
        <v>262</v>
      </c>
      <c r="K17" s="198">
        <v>215</v>
      </c>
      <c r="L17" s="198" t="s">
        <v>262</v>
      </c>
      <c r="M17" s="198">
        <v>572</v>
      </c>
    </row>
    <row r="18" spans="1:13" ht="15" customHeight="1" x14ac:dyDescent="0.2">
      <c r="A18" s="18" t="s">
        <v>33</v>
      </c>
      <c r="B18" s="197" t="s">
        <v>262</v>
      </c>
      <c r="C18" s="198" t="s">
        <v>262</v>
      </c>
      <c r="D18" s="197" t="s">
        <v>262</v>
      </c>
      <c r="E18" s="199" t="s">
        <v>262</v>
      </c>
      <c r="F18" s="197" t="s">
        <v>262</v>
      </c>
      <c r="G18" s="199" t="s">
        <v>262</v>
      </c>
      <c r="H18" s="198">
        <v>7</v>
      </c>
      <c r="I18" s="198">
        <v>76</v>
      </c>
      <c r="J18" s="197" t="s">
        <v>262</v>
      </c>
      <c r="K18" s="198" t="s">
        <v>262</v>
      </c>
      <c r="L18" s="198" t="s">
        <v>262</v>
      </c>
      <c r="M18" s="198">
        <v>338</v>
      </c>
    </row>
    <row r="19" spans="1:13" ht="15" customHeight="1" x14ac:dyDescent="0.2">
      <c r="A19" s="128" t="s">
        <v>34</v>
      </c>
      <c r="B19" s="200" t="s">
        <v>262</v>
      </c>
      <c r="C19" s="201" t="s">
        <v>262</v>
      </c>
      <c r="D19" s="200" t="s">
        <v>262</v>
      </c>
      <c r="E19" s="202" t="s">
        <v>262</v>
      </c>
      <c r="F19" s="200" t="s">
        <v>262</v>
      </c>
      <c r="G19" s="202" t="s">
        <v>262</v>
      </c>
      <c r="H19" s="201">
        <v>18</v>
      </c>
      <c r="I19" s="201">
        <v>246</v>
      </c>
      <c r="J19" s="200" t="s">
        <v>262</v>
      </c>
      <c r="K19" s="201" t="s">
        <v>262</v>
      </c>
      <c r="L19" s="201" t="s">
        <v>262</v>
      </c>
      <c r="M19" s="201">
        <v>1822</v>
      </c>
    </row>
    <row r="20" spans="1:13" ht="15" customHeight="1" x14ac:dyDescent="0.2">
      <c r="A20" s="18"/>
      <c r="B20" s="198"/>
      <c r="C20" s="198"/>
      <c r="D20" s="198"/>
      <c r="E20" s="198"/>
      <c r="F20" s="198"/>
      <c r="G20" s="198"/>
      <c r="H20" s="198"/>
      <c r="I20" s="198"/>
      <c r="J20" s="198"/>
      <c r="K20" s="198"/>
      <c r="L20" s="198"/>
      <c r="M20" s="198"/>
    </row>
    <row r="21" spans="1:13" ht="15" customHeight="1" x14ac:dyDescent="0.2">
      <c r="A21" s="244" t="s">
        <v>475</v>
      </c>
      <c r="B21" s="198"/>
      <c r="C21" s="198"/>
      <c r="D21" s="198"/>
      <c r="E21" s="198"/>
      <c r="F21" s="198"/>
      <c r="G21" s="198"/>
      <c r="H21" s="198"/>
      <c r="I21" s="198"/>
      <c r="J21" s="198"/>
      <c r="K21" s="198"/>
      <c r="L21" s="198"/>
      <c r="M21" s="198"/>
    </row>
    <row r="22" spans="1:13" ht="15" customHeight="1" x14ac:dyDescent="0.2">
      <c r="A22" s="244" t="s">
        <v>476</v>
      </c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</row>
    <row r="23" spans="1:13" ht="15" customHeight="1" x14ac:dyDescent="0.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15" customHeight="1" x14ac:dyDescent="0.2">
      <c r="A24" s="69" t="s">
        <v>147</v>
      </c>
    </row>
    <row r="25" spans="1:13" ht="15" customHeight="1" x14ac:dyDescent="0.2">
      <c r="C25" s="7"/>
    </row>
    <row r="26" spans="1:13" ht="15" customHeight="1" x14ac:dyDescent="0.2">
      <c r="E26" s="7"/>
    </row>
  </sheetData>
  <mergeCells count="6">
    <mergeCell ref="J3:M3"/>
    <mergeCell ref="B4:C4"/>
    <mergeCell ref="D4:E4"/>
    <mergeCell ref="F4:G4"/>
    <mergeCell ref="H4:I4"/>
    <mergeCell ref="B3:I3"/>
  </mergeCells>
  <hyperlinks>
    <hyperlink ref="A24" location="Kazalo!A1" display="nazaj na kazalo" xr:uid="{00000000-0004-0000-30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F41"/>
  <sheetViews>
    <sheetView showGridLines="0" tabSelected="1" zoomScaleNormal="100" workbookViewId="0"/>
  </sheetViews>
  <sheetFormatPr defaultColWidth="9.140625" defaultRowHeight="15" customHeight="1" x14ac:dyDescent="0.2"/>
  <cols>
    <col min="1" max="1" width="33.5703125" style="6" customWidth="1"/>
    <col min="2" max="4" width="8.42578125" style="6" customWidth="1"/>
    <col min="5" max="5" width="7.7109375" style="6" customWidth="1"/>
    <col min="6" max="16384" width="9.140625" style="6"/>
  </cols>
  <sheetData>
    <row r="1" spans="1:6" ht="15" customHeight="1" x14ac:dyDescent="0.2">
      <c r="A1" s="122" t="s">
        <v>479</v>
      </c>
      <c r="B1" s="1"/>
      <c r="C1" s="1"/>
      <c r="D1" s="1"/>
      <c r="E1" s="1"/>
    </row>
    <row r="2" spans="1:6" ht="15" customHeight="1" x14ac:dyDescent="0.2">
      <c r="A2" s="1"/>
      <c r="B2" s="1"/>
      <c r="C2" s="1"/>
      <c r="D2" s="1"/>
      <c r="E2" s="65"/>
    </row>
    <row r="3" spans="1:6" ht="15" customHeight="1" x14ac:dyDescent="0.2">
      <c r="A3" s="50"/>
      <c r="B3" s="315" t="s">
        <v>485</v>
      </c>
      <c r="C3" s="316"/>
      <c r="D3" s="316"/>
      <c r="E3" s="316"/>
      <c r="F3" s="123"/>
    </row>
    <row r="4" spans="1:6" ht="15" customHeight="1" x14ac:dyDescent="0.2">
      <c r="A4" s="51"/>
      <c r="B4" s="307"/>
      <c r="C4" s="308"/>
      <c r="D4" s="240"/>
      <c r="E4" s="142" t="s">
        <v>608</v>
      </c>
    </row>
    <row r="5" spans="1:6" ht="15" customHeight="1" x14ac:dyDescent="0.2">
      <c r="A5" s="239" t="s">
        <v>197</v>
      </c>
      <c r="B5" s="166" t="s">
        <v>606</v>
      </c>
      <c r="C5" s="167" t="s">
        <v>607</v>
      </c>
      <c r="D5" s="167" t="s">
        <v>608</v>
      </c>
      <c r="E5" s="167" t="s">
        <v>607</v>
      </c>
    </row>
    <row r="6" spans="1:6" ht="15" customHeight="1" x14ac:dyDescent="0.2">
      <c r="A6" s="21" t="s">
        <v>0</v>
      </c>
      <c r="B6" s="22">
        <v>7766</v>
      </c>
      <c r="C6" s="23">
        <v>6129</v>
      </c>
      <c r="D6" s="23">
        <v>5922</v>
      </c>
      <c r="E6" s="76">
        <v>96.622613803230536</v>
      </c>
    </row>
    <row r="7" spans="1:6" ht="9" customHeight="1" x14ac:dyDescent="0.2">
      <c r="A7" s="11"/>
      <c r="B7" s="15"/>
      <c r="C7" s="16"/>
      <c r="D7" s="16"/>
      <c r="E7" s="79"/>
    </row>
    <row r="8" spans="1:6" ht="15" customHeight="1" x14ac:dyDescent="0.2">
      <c r="A8" s="11" t="s">
        <v>463</v>
      </c>
      <c r="B8" s="15">
        <v>7751</v>
      </c>
      <c r="C8" s="16">
        <v>6114</v>
      </c>
      <c r="D8" s="16">
        <v>5905</v>
      </c>
      <c r="E8" s="79">
        <v>96.581615963362779</v>
      </c>
    </row>
    <row r="9" spans="1:6" ht="15" customHeight="1" x14ac:dyDescent="0.2">
      <c r="A9" s="44" t="s">
        <v>496</v>
      </c>
      <c r="B9" s="12">
        <v>40</v>
      </c>
      <c r="C9" s="13">
        <v>42</v>
      </c>
      <c r="D9" s="13">
        <v>42</v>
      </c>
      <c r="E9" s="82">
        <v>100</v>
      </c>
    </row>
    <row r="10" spans="1:6" ht="15" customHeight="1" x14ac:dyDescent="0.2">
      <c r="A10" s="44" t="s">
        <v>497</v>
      </c>
      <c r="B10" s="12">
        <v>18</v>
      </c>
      <c r="C10" s="13">
        <v>23</v>
      </c>
      <c r="D10" s="13">
        <v>28</v>
      </c>
      <c r="E10" s="82">
        <v>121.73913043478262</v>
      </c>
    </row>
    <row r="11" spans="1:6" ht="15" customHeight="1" x14ac:dyDescent="0.2">
      <c r="A11" s="44" t="s">
        <v>498</v>
      </c>
      <c r="B11" s="12">
        <v>1930</v>
      </c>
      <c r="C11" s="13">
        <v>1470</v>
      </c>
      <c r="D11" s="13">
        <v>1635</v>
      </c>
      <c r="E11" s="82">
        <v>111.22448979591837</v>
      </c>
    </row>
    <row r="12" spans="1:6" ht="15" customHeight="1" x14ac:dyDescent="0.2">
      <c r="A12" s="44" t="s">
        <v>533</v>
      </c>
      <c r="B12" s="12">
        <v>4</v>
      </c>
      <c r="C12" s="13">
        <v>2</v>
      </c>
      <c r="D12" s="13">
        <v>4</v>
      </c>
      <c r="E12" s="82">
        <v>200</v>
      </c>
    </row>
    <row r="13" spans="1:6" ht="15" customHeight="1" x14ac:dyDescent="0.2">
      <c r="A13" s="44" t="s">
        <v>499</v>
      </c>
      <c r="B13" s="12">
        <v>53</v>
      </c>
      <c r="C13" s="13">
        <v>60</v>
      </c>
      <c r="D13" s="13">
        <v>64</v>
      </c>
      <c r="E13" s="82">
        <v>106.66666666666667</v>
      </c>
    </row>
    <row r="14" spans="1:6" ht="15" customHeight="1" x14ac:dyDescent="0.2">
      <c r="A14" s="44" t="s">
        <v>529</v>
      </c>
      <c r="B14" s="12">
        <v>4</v>
      </c>
      <c r="C14" s="13">
        <v>4</v>
      </c>
      <c r="D14" s="13">
        <v>7</v>
      </c>
      <c r="E14" s="82">
        <v>175</v>
      </c>
    </row>
    <row r="15" spans="1:6" ht="15" customHeight="1" x14ac:dyDescent="0.2">
      <c r="A15" s="44" t="s">
        <v>500</v>
      </c>
      <c r="B15" s="12">
        <v>6</v>
      </c>
      <c r="C15" s="13">
        <v>5</v>
      </c>
      <c r="D15" s="13">
        <v>6</v>
      </c>
      <c r="E15" s="82">
        <v>120</v>
      </c>
    </row>
    <row r="16" spans="1:6" ht="15" customHeight="1" x14ac:dyDescent="0.2">
      <c r="A16" s="44" t="s">
        <v>501</v>
      </c>
      <c r="B16" s="12">
        <v>5</v>
      </c>
      <c r="C16" s="13">
        <v>8</v>
      </c>
      <c r="D16" s="13">
        <v>12</v>
      </c>
      <c r="E16" s="82">
        <v>150</v>
      </c>
    </row>
    <row r="17" spans="1:5" ht="15" customHeight="1" x14ac:dyDescent="0.2">
      <c r="A17" s="44" t="s">
        <v>502</v>
      </c>
      <c r="B17" s="12">
        <v>67</v>
      </c>
      <c r="C17" s="13">
        <v>69</v>
      </c>
      <c r="D17" s="13">
        <v>69</v>
      </c>
      <c r="E17" s="82">
        <v>100</v>
      </c>
    </row>
    <row r="18" spans="1:5" ht="15" customHeight="1" x14ac:dyDescent="0.2">
      <c r="A18" s="44" t="s">
        <v>503</v>
      </c>
      <c r="B18" s="12">
        <v>18</v>
      </c>
      <c r="C18" s="13">
        <v>17</v>
      </c>
      <c r="D18" s="13">
        <v>22</v>
      </c>
      <c r="E18" s="82">
        <v>129.41176470588235</v>
      </c>
    </row>
    <row r="19" spans="1:5" ht="15" customHeight="1" x14ac:dyDescent="0.2">
      <c r="A19" s="44" t="s">
        <v>140</v>
      </c>
      <c r="B19" s="12">
        <v>3752</v>
      </c>
      <c r="C19" s="13">
        <v>2771</v>
      </c>
      <c r="D19" s="13">
        <v>2352</v>
      </c>
      <c r="E19" s="82">
        <v>84.87910501623962</v>
      </c>
    </row>
    <row r="20" spans="1:5" ht="15" customHeight="1" x14ac:dyDescent="0.2">
      <c r="A20" s="44" t="s">
        <v>504</v>
      </c>
      <c r="B20" s="12">
        <v>12</v>
      </c>
      <c r="C20" s="13">
        <v>8</v>
      </c>
      <c r="D20" s="13">
        <v>12</v>
      </c>
      <c r="E20" s="82">
        <v>150</v>
      </c>
    </row>
    <row r="21" spans="1:5" ht="15" customHeight="1" x14ac:dyDescent="0.2">
      <c r="A21" s="44" t="s">
        <v>505</v>
      </c>
      <c r="B21" s="12">
        <v>436</v>
      </c>
      <c r="C21" s="13">
        <v>416</v>
      </c>
      <c r="D21" s="13">
        <v>381</v>
      </c>
      <c r="E21" s="82">
        <v>91.586538461538453</v>
      </c>
    </row>
    <row r="22" spans="1:5" ht="15" customHeight="1" x14ac:dyDescent="0.2">
      <c r="A22" s="44" t="s">
        <v>506</v>
      </c>
      <c r="B22" s="12">
        <v>9</v>
      </c>
      <c r="C22" s="13">
        <v>9</v>
      </c>
      <c r="D22" s="13">
        <v>14</v>
      </c>
      <c r="E22" s="82">
        <v>155.55555555555557</v>
      </c>
    </row>
    <row r="23" spans="1:5" ht="15" customHeight="1" x14ac:dyDescent="0.2">
      <c r="A23" s="44" t="s">
        <v>507</v>
      </c>
      <c r="B23" s="12">
        <v>8</v>
      </c>
      <c r="C23" s="13">
        <v>14</v>
      </c>
      <c r="D23" s="13">
        <v>10</v>
      </c>
      <c r="E23" s="82">
        <v>71.428571428571431</v>
      </c>
    </row>
    <row r="24" spans="1:5" ht="15" customHeight="1" x14ac:dyDescent="0.2">
      <c r="A24" s="44" t="s">
        <v>580</v>
      </c>
      <c r="B24" s="12">
        <v>2</v>
      </c>
      <c r="C24" s="13" t="s">
        <v>262</v>
      </c>
      <c r="D24" s="13" t="s">
        <v>262</v>
      </c>
      <c r="E24" s="82" t="s">
        <v>262</v>
      </c>
    </row>
    <row r="25" spans="1:5" ht="15" customHeight="1" x14ac:dyDescent="0.2">
      <c r="A25" s="44" t="s">
        <v>508</v>
      </c>
      <c r="B25" s="12">
        <v>518</v>
      </c>
      <c r="C25" s="13">
        <v>528</v>
      </c>
      <c r="D25" s="13">
        <v>476</v>
      </c>
      <c r="E25" s="82">
        <v>90.151515151515156</v>
      </c>
    </row>
    <row r="26" spans="1:5" ht="15" customHeight="1" x14ac:dyDescent="0.2">
      <c r="A26" s="44" t="s">
        <v>528</v>
      </c>
      <c r="B26" s="12">
        <v>1</v>
      </c>
      <c r="C26" s="13">
        <v>3</v>
      </c>
      <c r="D26" s="13">
        <v>2</v>
      </c>
      <c r="E26" s="82">
        <v>66.666666666666657</v>
      </c>
    </row>
    <row r="27" spans="1:5" ht="15" customHeight="1" x14ac:dyDescent="0.2">
      <c r="A27" s="44" t="s">
        <v>509</v>
      </c>
      <c r="B27" s="12">
        <v>72</v>
      </c>
      <c r="C27" s="13">
        <v>58</v>
      </c>
      <c r="D27" s="13">
        <v>60</v>
      </c>
      <c r="E27" s="82">
        <v>103.44827586206897</v>
      </c>
    </row>
    <row r="28" spans="1:5" ht="15" customHeight="1" x14ac:dyDescent="0.2">
      <c r="A28" s="44" t="s">
        <v>510</v>
      </c>
      <c r="B28" s="12">
        <v>56</v>
      </c>
      <c r="C28" s="13">
        <v>36</v>
      </c>
      <c r="D28" s="13">
        <v>41</v>
      </c>
      <c r="E28" s="82">
        <v>113.88888888888889</v>
      </c>
    </row>
    <row r="29" spans="1:5" ht="15" customHeight="1" x14ac:dyDescent="0.2">
      <c r="A29" s="44" t="s">
        <v>511</v>
      </c>
      <c r="B29" s="12">
        <v>67</v>
      </c>
      <c r="C29" s="13">
        <v>95</v>
      </c>
      <c r="D29" s="13">
        <v>69</v>
      </c>
      <c r="E29" s="82">
        <v>72.631578947368425</v>
      </c>
    </row>
    <row r="30" spans="1:5" ht="15" customHeight="1" x14ac:dyDescent="0.2">
      <c r="A30" s="44" t="s">
        <v>512</v>
      </c>
      <c r="B30" s="12">
        <v>18</v>
      </c>
      <c r="C30" s="13">
        <v>23</v>
      </c>
      <c r="D30" s="13">
        <v>14</v>
      </c>
      <c r="E30" s="82">
        <v>60.869565217391312</v>
      </c>
    </row>
    <row r="31" spans="1:5" ht="15" customHeight="1" x14ac:dyDescent="0.2">
      <c r="A31" s="44" t="s">
        <v>513</v>
      </c>
      <c r="B31" s="12">
        <v>361</v>
      </c>
      <c r="C31" s="13">
        <v>264</v>
      </c>
      <c r="D31" s="13">
        <v>374</v>
      </c>
      <c r="E31" s="82">
        <v>141.66666666666669</v>
      </c>
    </row>
    <row r="32" spans="1:5" ht="15" customHeight="1" x14ac:dyDescent="0.2">
      <c r="A32" s="44" t="s">
        <v>514</v>
      </c>
      <c r="B32" s="12">
        <v>176</v>
      </c>
      <c r="C32" s="13">
        <v>125</v>
      </c>
      <c r="D32" s="13">
        <v>138</v>
      </c>
      <c r="E32" s="82">
        <v>110.4</v>
      </c>
    </row>
    <row r="33" spans="1:5" ht="15" customHeight="1" x14ac:dyDescent="0.2">
      <c r="A33" s="44" t="s">
        <v>515</v>
      </c>
      <c r="B33" s="12">
        <v>49</v>
      </c>
      <c r="C33" s="13">
        <v>47</v>
      </c>
      <c r="D33" s="13">
        <v>55</v>
      </c>
      <c r="E33" s="82">
        <v>117.02127659574468</v>
      </c>
    </row>
    <row r="34" spans="1:5" ht="15" customHeight="1" x14ac:dyDescent="0.2">
      <c r="A34" s="44" t="s">
        <v>516</v>
      </c>
      <c r="B34" s="12">
        <v>17</v>
      </c>
      <c r="C34" s="13">
        <v>17</v>
      </c>
      <c r="D34" s="13">
        <v>18</v>
      </c>
      <c r="E34" s="82">
        <v>105.88235294117648</v>
      </c>
    </row>
    <row r="35" spans="1:5" ht="15" customHeight="1" x14ac:dyDescent="0.2">
      <c r="A35" s="44"/>
      <c r="B35" s="12"/>
      <c r="C35" s="13"/>
      <c r="D35" s="13"/>
      <c r="E35" s="82"/>
    </row>
    <row r="36" spans="1:5" ht="15" customHeight="1" x14ac:dyDescent="0.2">
      <c r="A36" s="158" t="s">
        <v>464</v>
      </c>
      <c r="B36" s="72">
        <v>15</v>
      </c>
      <c r="C36" s="17">
        <v>15</v>
      </c>
      <c r="D36" s="17">
        <v>17</v>
      </c>
      <c r="E36" s="80">
        <v>113.33333333333333</v>
      </c>
    </row>
    <row r="37" spans="1:5" ht="15" customHeight="1" x14ac:dyDescent="0.2">
      <c r="A37" s="283" t="s">
        <v>578</v>
      </c>
      <c r="B37" s="12">
        <v>1</v>
      </c>
      <c r="C37" s="13" t="s">
        <v>262</v>
      </c>
      <c r="D37" s="13">
        <v>1</v>
      </c>
      <c r="E37" s="82" t="s">
        <v>262</v>
      </c>
    </row>
    <row r="38" spans="1:5" ht="15" customHeight="1" x14ac:dyDescent="0.2">
      <c r="A38" s="283" t="s">
        <v>579</v>
      </c>
      <c r="B38" s="12">
        <v>2</v>
      </c>
      <c r="C38" s="13">
        <v>6</v>
      </c>
      <c r="D38" s="13">
        <v>4</v>
      </c>
      <c r="E38" s="82">
        <v>66.666666666666657</v>
      </c>
    </row>
    <row r="39" spans="1:5" ht="15" customHeight="1" x14ac:dyDescent="0.2">
      <c r="A39" s="277" t="s">
        <v>544</v>
      </c>
      <c r="B39" s="109">
        <v>12</v>
      </c>
      <c r="C39" s="110">
        <v>9</v>
      </c>
      <c r="D39" s="110">
        <v>12</v>
      </c>
      <c r="E39" s="130">
        <v>133.33333333333331</v>
      </c>
    </row>
    <row r="40" spans="1:5" ht="15" customHeight="1" x14ac:dyDescent="0.2">
      <c r="A40" s="10"/>
      <c r="B40" s="10"/>
      <c r="C40" s="10"/>
      <c r="D40" s="10"/>
      <c r="E40" s="10"/>
    </row>
    <row r="41" spans="1:5" ht="15" customHeight="1" x14ac:dyDescent="0.2">
      <c r="A41" s="69" t="s">
        <v>147</v>
      </c>
    </row>
  </sheetData>
  <mergeCells count="2">
    <mergeCell ref="B3:E3"/>
    <mergeCell ref="B4:C4"/>
  </mergeCells>
  <hyperlinks>
    <hyperlink ref="A41" location="Kazalo!A1" display="nazaj na kazalo" xr:uid="{00000000-0004-0000-31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K251"/>
  <sheetViews>
    <sheetView showGridLines="0" tabSelected="1" workbookViewId="0"/>
  </sheetViews>
  <sheetFormatPr defaultColWidth="9.140625" defaultRowHeight="15" customHeight="1" x14ac:dyDescent="0.2"/>
  <cols>
    <col min="1" max="1" width="19.85546875" style="6" customWidth="1"/>
    <col min="2" max="2" width="9.85546875" style="6" bestFit="1" customWidth="1"/>
    <col min="3" max="3" width="7.85546875" style="6" customWidth="1"/>
    <col min="4" max="4" width="10.42578125" style="6" bestFit="1" customWidth="1"/>
    <col min="5" max="5" width="7.42578125" style="10" bestFit="1" customWidth="1"/>
    <col min="6" max="6" width="8.28515625" style="6" bestFit="1" customWidth="1"/>
    <col min="7" max="7" width="7.7109375" style="6" customWidth="1"/>
    <col min="8" max="8" width="10" style="6" bestFit="1" customWidth="1"/>
    <col min="9" max="9" width="12" style="6" bestFit="1" customWidth="1"/>
    <col min="10" max="11" width="8.28515625" style="6" customWidth="1"/>
    <col min="12" max="16384" width="9.140625" style="6"/>
  </cols>
  <sheetData>
    <row r="1" spans="1:11" ht="15" customHeight="1" x14ac:dyDescent="0.2">
      <c r="A1" s="9" t="s">
        <v>478</v>
      </c>
      <c r="B1" s="1"/>
      <c r="C1" s="1"/>
      <c r="D1" s="1"/>
      <c r="E1" s="65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65"/>
      <c r="F2" s="65"/>
      <c r="G2" s="1"/>
      <c r="H2" s="1"/>
      <c r="I2" s="1"/>
      <c r="J2" s="1"/>
      <c r="K2" s="1"/>
    </row>
    <row r="3" spans="1:11" ht="15" customHeight="1" x14ac:dyDescent="0.2">
      <c r="A3" s="50"/>
      <c r="B3" s="328" t="s">
        <v>609</v>
      </c>
      <c r="C3" s="329"/>
      <c r="D3" s="329"/>
      <c r="E3" s="329"/>
      <c r="F3" s="329"/>
      <c r="G3" s="329"/>
      <c r="H3" s="329"/>
      <c r="I3" s="329"/>
      <c r="J3" s="141"/>
      <c r="K3" s="152" t="s">
        <v>147</v>
      </c>
    </row>
    <row r="4" spans="1:11" ht="15" customHeight="1" x14ac:dyDescent="0.2">
      <c r="A4" s="153"/>
      <c r="B4" s="154" t="s">
        <v>198</v>
      </c>
      <c r="C4" s="163"/>
      <c r="D4" s="163"/>
      <c r="E4" s="163"/>
      <c r="F4" s="163"/>
      <c r="G4" s="163" t="s">
        <v>90</v>
      </c>
      <c r="H4" s="163" t="s">
        <v>199</v>
      </c>
      <c r="I4" s="163" t="s">
        <v>200</v>
      </c>
      <c r="J4" s="141"/>
      <c r="K4" s="141"/>
    </row>
    <row r="5" spans="1:11" ht="15" customHeight="1" x14ac:dyDescent="0.2">
      <c r="A5" s="155" t="s">
        <v>201</v>
      </c>
      <c r="B5" s="32" t="s">
        <v>202</v>
      </c>
      <c r="C5" s="184"/>
      <c r="D5" s="163" t="s">
        <v>78</v>
      </c>
      <c r="E5" s="163" t="s">
        <v>203</v>
      </c>
      <c r="F5" s="163" t="s">
        <v>204</v>
      </c>
      <c r="G5" s="163" t="s">
        <v>205</v>
      </c>
      <c r="H5" s="163" t="s">
        <v>206</v>
      </c>
      <c r="I5" s="163" t="s">
        <v>207</v>
      </c>
      <c r="J5" s="141"/>
      <c r="K5" s="141"/>
    </row>
    <row r="6" spans="1:11" ht="15" customHeight="1" x14ac:dyDescent="0.2">
      <c r="A6" s="185" t="s">
        <v>208</v>
      </c>
      <c r="B6" s="186" t="s">
        <v>59</v>
      </c>
      <c r="C6" s="20" t="s">
        <v>74</v>
      </c>
      <c r="D6" s="20" t="s">
        <v>77</v>
      </c>
      <c r="E6" s="20" t="s">
        <v>75</v>
      </c>
      <c r="F6" s="20" t="s">
        <v>209</v>
      </c>
      <c r="G6" s="20" t="s">
        <v>210</v>
      </c>
      <c r="H6" s="20" t="s">
        <v>211</v>
      </c>
      <c r="I6" s="20" t="s">
        <v>212</v>
      </c>
      <c r="J6" s="141"/>
      <c r="K6" s="141"/>
    </row>
    <row r="7" spans="1:11" ht="15" customHeight="1" x14ac:dyDescent="0.2">
      <c r="A7" s="21" t="s">
        <v>22</v>
      </c>
      <c r="B7" s="58">
        <v>44307</v>
      </c>
      <c r="C7" s="23">
        <v>22053</v>
      </c>
      <c r="D7" s="23">
        <v>17198</v>
      </c>
      <c r="E7" s="24">
        <v>8749</v>
      </c>
      <c r="F7" s="23">
        <v>15644</v>
      </c>
      <c r="G7" s="24">
        <v>15161</v>
      </c>
      <c r="H7" s="24">
        <v>21117</v>
      </c>
      <c r="I7" s="24">
        <v>8029</v>
      </c>
      <c r="J7" s="211"/>
      <c r="K7" s="211"/>
    </row>
    <row r="8" spans="1:11" ht="12.75" customHeight="1" x14ac:dyDescent="0.2">
      <c r="A8" s="11"/>
      <c r="B8" s="60"/>
      <c r="C8" s="16"/>
      <c r="D8" s="16"/>
      <c r="E8" s="17"/>
      <c r="F8" s="16"/>
      <c r="G8" s="17"/>
      <c r="H8" s="17"/>
      <c r="I8" s="17"/>
      <c r="J8" s="141"/>
      <c r="K8" s="141"/>
    </row>
    <row r="9" spans="1:11" ht="12.75" customHeight="1" x14ac:dyDescent="0.2">
      <c r="A9" s="11" t="s">
        <v>35</v>
      </c>
      <c r="B9" s="60">
        <v>25377</v>
      </c>
      <c r="C9" s="16">
        <v>12788</v>
      </c>
      <c r="D9" s="16">
        <v>10284</v>
      </c>
      <c r="E9" s="17">
        <v>5510</v>
      </c>
      <c r="F9" s="16">
        <v>8903</v>
      </c>
      <c r="G9" s="17">
        <v>8592</v>
      </c>
      <c r="H9" s="17">
        <v>12742</v>
      </c>
      <c r="I9" s="17">
        <v>4043</v>
      </c>
      <c r="J9" s="271"/>
      <c r="K9" s="271"/>
    </row>
    <row r="10" spans="1:11" ht="12.75" customHeight="1" x14ac:dyDescent="0.2">
      <c r="A10" s="11"/>
      <c r="B10" s="60"/>
      <c r="C10" s="16"/>
      <c r="D10" s="16"/>
      <c r="E10" s="17"/>
      <c r="F10" s="16"/>
      <c r="G10" s="17"/>
      <c r="H10" s="17"/>
      <c r="I10" s="17"/>
      <c r="J10" s="271"/>
      <c r="K10" s="271"/>
    </row>
    <row r="11" spans="1:11" ht="15" customHeight="1" x14ac:dyDescent="0.2">
      <c r="A11" s="71" t="s">
        <v>41</v>
      </c>
      <c r="B11" s="156">
        <v>3503</v>
      </c>
      <c r="C11" s="17">
        <v>1672</v>
      </c>
      <c r="D11" s="17">
        <v>1863</v>
      </c>
      <c r="E11" s="17">
        <v>929</v>
      </c>
      <c r="F11" s="17">
        <v>983</v>
      </c>
      <c r="G11" s="17">
        <v>1829</v>
      </c>
      <c r="H11" s="17">
        <v>1294</v>
      </c>
      <c r="I11" s="17">
        <v>380</v>
      </c>
      <c r="J11" s="3"/>
      <c r="K11" s="3"/>
    </row>
    <row r="12" spans="1:11" ht="15" customHeight="1" x14ac:dyDescent="0.2">
      <c r="A12" s="44" t="s">
        <v>304</v>
      </c>
      <c r="B12" s="33">
        <v>452</v>
      </c>
      <c r="C12" s="13">
        <v>225</v>
      </c>
      <c r="D12" s="13">
        <v>268</v>
      </c>
      <c r="E12" s="13">
        <v>137</v>
      </c>
      <c r="F12" s="13">
        <v>117</v>
      </c>
      <c r="G12" s="13">
        <v>275</v>
      </c>
      <c r="H12" s="13">
        <v>146</v>
      </c>
      <c r="I12" s="13">
        <v>31</v>
      </c>
      <c r="J12" s="3"/>
      <c r="K12" s="3"/>
    </row>
    <row r="13" spans="1:11" ht="15" customHeight="1" x14ac:dyDescent="0.2">
      <c r="A13" s="44" t="s">
        <v>316</v>
      </c>
      <c r="B13" s="33">
        <v>55</v>
      </c>
      <c r="C13" s="13">
        <v>23</v>
      </c>
      <c r="D13" s="13">
        <v>30</v>
      </c>
      <c r="E13" s="13">
        <v>6</v>
      </c>
      <c r="F13" s="13">
        <v>33</v>
      </c>
      <c r="G13" s="13">
        <v>19</v>
      </c>
      <c r="H13" s="13">
        <v>27</v>
      </c>
      <c r="I13" s="13">
        <v>9</v>
      </c>
      <c r="J13" s="3"/>
      <c r="K13" s="3"/>
    </row>
    <row r="14" spans="1:11" ht="15" customHeight="1" x14ac:dyDescent="0.2">
      <c r="A14" s="44" t="s">
        <v>291</v>
      </c>
      <c r="B14" s="33">
        <v>654</v>
      </c>
      <c r="C14" s="13">
        <v>311</v>
      </c>
      <c r="D14" s="13">
        <v>358</v>
      </c>
      <c r="E14" s="13">
        <v>178</v>
      </c>
      <c r="F14" s="13">
        <v>130</v>
      </c>
      <c r="G14" s="13">
        <v>305</v>
      </c>
      <c r="H14" s="13">
        <v>295</v>
      </c>
      <c r="I14" s="13">
        <v>54</v>
      </c>
      <c r="J14" s="4"/>
      <c r="K14" s="4"/>
    </row>
    <row r="15" spans="1:11" ht="15" customHeight="1" x14ac:dyDescent="0.2">
      <c r="A15" s="44" t="s">
        <v>317</v>
      </c>
      <c r="B15" s="33">
        <v>18</v>
      </c>
      <c r="C15" s="13">
        <v>10</v>
      </c>
      <c r="D15" s="13">
        <v>12</v>
      </c>
      <c r="E15" s="13">
        <v>3</v>
      </c>
      <c r="F15" s="13">
        <v>8</v>
      </c>
      <c r="G15" s="13">
        <v>8</v>
      </c>
      <c r="H15" s="13">
        <v>6</v>
      </c>
      <c r="I15" s="13">
        <v>4</v>
      </c>
      <c r="J15" s="4"/>
      <c r="K15" s="4"/>
    </row>
    <row r="16" spans="1:11" ht="15" customHeight="1" x14ac:dyDescent="0.2">
      <c r="A16" s="44" t="s">
        <v>318</v>
      </c>
      <c r="B16" s="33">
        <v>30</v>
      </c>
      <c r="C16" s="13">
        <v>14</v>
      </c>
      <c r="D16" s="13">
        <v>12</v>
      </c>
      <c r="E16" s="13">
        <v>7</v>
      </c>
      <c r="F16" s="13">
        <v>10</v>
      </c>
      <c r="G16" s="13">
        <v>9</v>
      </c>
      <c r="H16" s="13">
        <v>16</v>
      </c>
      <c r="I16" s="13">
        <v>5</v>
      </c>
      <c r="J16" s="5"/>
      <c r="K16" s="5"/>
    </row>
    <row r="17" spans="1:11" ht="15" customHeight="1" x14ac:dyDescent="0.2">
      <c r="A17" s="44" t="s">
        <v>305</v>
      </c>
      <c r="B17" s="33">
        <v>278</v>
      </c>
      <c r="C17" s="13">
        <v>129</v>
      </c>
      <c r="D17" s="13">
        <v>158</v>
      </c>
      <c r="E17" s="13">
        <v>91</v>
      </c>
      <c r="F17" s="13">
        <v>77</v>
      </c>
      <c r="G17" s="13">
        <v>168</v>
      </c>
      <c r="H17" s="13">
        <v>90</v>
      </c>
      <c r="I17" s="13">
        <v>20</v>
      </c>
      <c r="J17" s="5"/>
      <c r="K17" s="5"/>
    </row>
    <row r="18" spans="1:11" ht="15" customHeight="1" x14ac:dyDescent="0.2">
      <c r="A18" s="44" t="s">
        <v>319</v>
      </c>
      <c r="B18" s="33">
        <v>23</v>
      </c>
      <c r="C18" s="13">
        <v>16</v>
      </c>
      <c r="D18" s="13">
        <v>5</v>
      </c>
      <c r="E18" s="13">
        <v>4</v>
      </c>
      <c r="F18" s="13">
        <v>4</v>
      </c>
      <c r="G18" s="13">
        <v>3</v>
      </c>
      <c r="H18" s="13">
        <v>9</v>
      </c>
      <c r="I18" s="13">
        <v>11</v>
      </c>
      <c r="J18" s="5"/>
      <c r="K18" s="5"/>
    </row>
    <row r="19" spans="1:11" ht="15" customHeight="1" x14ac:dyDescent="0.2">
      <c r="A19" s="44" t="s">
        <v>320</v>
      </c>
      <c r="B19" s="33">
        <v>43</v>
      </c>
      <c r="C19" s="13">
        <v>23</v>
      </c>
      <c r="D19" s="13">
        <v>22</v>
      </c>
      <c r="E19" s="13">
        <v>11</v>
      </c>
      <c r="F19" s="13">
        <v>14</v>
      </c>
      <c r="G19" s="13">
        <v>22</v>
      </c>
      <c r="H19" s="13">
        <v>17</v>
      </c>
      <c r="I19" s="13">
        <v>4</v>
      </c>
      <c r="J19" s="5"/>
      <c r="K19" s="5"/>
    </row>
    <row r="20" spans="1:11" ht="15" customHeight="1" x14ac:dyDescent="0.2">
      <c r="A20" s="44" t="s">
        <v>321</v>
      </c>
      <c r="B20" s="33">
        <v>44</v>
      </c>
      <c r="C20" s="13">
        <v>20</v>
      </c>
      <c r="D20" s="13">
        <v>17</v>
      </c>
      <c r="E20" s="13">
        <v>8</v>
      </c>
      <c r="F20" s="13">
        <v>23</v>
      </c>
      <c r="G20" s="13">
        <v>17</v>
      </c>
      <c r="H20" s="13">
        <v>18</v>
      </c>
      <c r="I20" s="13">
        <v>9</v>
      </c>
      <c r="J20" s="5"/>
      <c r="K20" s="5"/>
    </row>
    <row r="21" spans="1:11" ht="15" customHeight="1" x14ac:dyDescent="0.2">
      <c r="A21" s="44" t="s">
        <v>30</v>
      </c>
      <c r="B21" s="33">
        <v>867</v>
      </c>
      <c r="C21" s="13">
        <v>423</v>
      </c>
      <c r="D21" s="13">
        <v>471</v>
      </c>
      <c r="E21" s="13">
        <v>216</v>
      </c>
      <c r="F21" s="13">
        <v>258</v>
      </c>
      <c r="G21" s="13">
        <v>476</v>
      </c>
      <c r="H21" s="13">
        <v>275</v>
      </c>
      <c r="I21" s="13">
        <v>116</v>
      </c>
      <c r="J21" s="5"/>
      <c r="K21" s="5"/>
    </row>
    <row r="22" spans="1:11" ht="15" customHeight="1" x14ac:dyDescent="0.2">
      <c r="A22" s="44" t="s">
        <v>322</v>
      </c>
      <c r="B22" s="33">
        <v>9</v>
      </c>
      <c r="C22" s="13">
        <v>3</v>
      </c>
      <c r="D22" s="13">
        <v>6</v>
      </c>
      <c r="E22" s="13">
        <v>1</v>
      </c>
      <c r="F22" s="13">
        <v>3</v>
      </c>
      <c r="G22" s="13">
        <v>3</v>
      </c>
      <c r="H22" s="13">
        <v>5</v>
      </c>
      <c r="I22" s="13">
        <v>1</v>
      </c>
      <c r="J22" s="5"/>
      <c r="K22" s="5"/>
    </row>
    <row r="23" spans="1:11" ht="15" customHeight="1" x14ac:dyDescent="0.2">
      <c r="A23" s="44" t="s">
        <v>293</v>
      </c>
      <c r="B23" s="33">
        <v>195</v>
      </c>
      <c r="C23" s="13">
        <v>82</v>
      </c>
      <c r="D23" s="13">
        <v>93</v>
      </c>
      <c r="E23" s="13">
        <v>68</v>
      </c>
      <c r="F23" s="13">
        <v>35</v>
      </c>
      <c r="G23" s="13">
        <v>86</v>
      </c>
      <c r="H23" s="13">
        <v>81</v>
      </c>
      <c r="I23" s="13">
        <v>25</v>
      </c>
      <c r="J23" s="5"/>
      <c r="K23" s="5"/>
    </row>
    <row r="24" spans="1:11" ht="15" customHeight="1" x14ac:dyDescent="0.2">
      <c r="A24" s="44" t="s">
        <v>323</v>
      </c>
      <c r="B24" s="33">
        <v>82</v>
      </c>
      <c r="C24" s="13">
        <v>31</v>
      </c>
      <c r="D24" s="13">
        <v>44</v>
      </c>
      <c r="E24" s="13">
        <v>14</v>
      </c>
      <c r="F24" s="13">
        <v>30</v>
      </c>
      <c r="G24" s="13">
        <v>47</v>
      </c>
      <c r="H24" s="13">
        <v>29</v>
      </c>
      <c r="I24" s="13">
        <v>6</v>
      </c>
      <c r="J24" s="3"/>
      <c r="K24" s="3"/>
    </row>
    <row r="25" spans="1:11" ht="15" customHeight="1" x14ac:dyDescent="0.2">
      <c r="A25" s="44" t="s">
        <v>324</v>
      </c>
      <c r="B25" s="33">
        <v>25</v>
      </c>
      <c r="C25" s="13">
        <v>15</v>
      </c>
      <c r="D25" s="13">
        <v>8</v>
      </c>
      <c r="E25" s="13">
        <v>5</v>
      </c>
      <c r="F25" s="13">
        <v>8</v>
      </c>
      <c r="G25" s="13">
        <v>10</v>
      </c>
      <c r="H25" s="13">
        <v>10</v>
      </c>
      <c r="I25" s="13">
        <v>7</v>
      </c>
      <c r="J25" s="3"/>
      <c r="K25" s="3"/>
    </row>
    <row r="26" spans="1:11" ht="15" customHeight="1" x14ac:dyDescent="0.2">
      <c r="A26" s="44" t="s">
        <v>325</v>
      </c>
      <c r="B26" s="33">
        <v>70</v>
      </c>
      <c r="C26" s="13">
        <v>27</v>
      </c>
      <c r="D26" s="13">
        <v>24</v>
      </c>
      <c r="E26" s="13">
        <v>10</v>
      </c>
      <c r="F26" s="13">
        <v>36</v>
      </c>
      <c r="G26" s="13">
        <v>22</v>
      </c>
      <c r="H26" s="13">
        <v>35</v>
      </c>
      <c r="I26" s="13">
        <v>13</v>
      </c>
      <c r="J26" s="4"/>
      <c r="K26" s="4"/>
    </row>
    <row r="27" spans="1:11" ht="15" customHeight="1" x14ac:dyDescent="0.2">
      <c r="A27" s="44" t="s">
        <v>326</v>
      </c>
      <c r="B27" s="33">
        <v>182</v>
      </c>
      <c r="C27" s="13">
        <v>93</v>
      </c>
      <c r="D27" s="13">
        <v>91</v>
      </c>
      <c r="E27" s="13">
        <v>43</v>
      </c>
      <c r="F27" s="13">
        <v>64</v>
      </c>
      <c r="G27" s="13">
        <v>102</v>
      </c>
      <c r="H27" s="13">
        <v>58</v>
      </c>
      <c r="I27" s="13">
        <v>24</v>
      </c>
      <c r="J27" s="4"/>
      <c r="K27" s="4"/>
    </row>
    <row r="28" spans="1:11" ht="15" customHeight="1" x14ac:dyDescent="0.2">
      <c r="A28" s="44" t="s">
        <v>327</v>
      </c>
      <c r="B28" s="33">
        <v>25</v>
      </c>
      <c r="C28" s="13">
        <v>14</v>
      </c>
      <c r="D28" s="13">
        <v>6</v>
      </c>
      <c r="E28" s="13">
        <v>6</v>
      </c>
      <c r="F28" s="13">
        <v>7</v>
      </c>
      <c r="G28" s="13">
        <v>7</v>
      </c>
      <c r="H28" s="13">
        <v>16</v>
      </c>
      <c r="I28" s="13">
        <v>2</v>
      </c>
      <c r="J28" s="5"/>
      <c r="K28" s="5"/>
    </row>
    <row r="29" spans="1:11" ht="15" customHeight="1" x14ac:dyDescent="0.2">
      <c r="A29" s="44" t="s">
        <v>328</v>
      </c>
      <c r="B29" s="33">
        <v>140</v>
      </c>
      <c r="C29" s="13">
        <v>61</v>
      </c>
      <c r="D29" s="13">
        <v>75</v>
      </c>
      <c r="E29" s="13">
        <v>57</v>
      </c>
      <c r="F29" s="13">
        <v>27</v>
      </c>
      <c r="G29" s="13">
        <v>104</v>
      </c>
      <c r="H29" s="13">
        <v>32</v>
      </c>
      <c r="I29" s="13">
        <v>4</v>
      </c>
      <c r="J29" s="5"/>
      <c r="K29" s="5"/>
    </row>
    <row r="30" spans="1:11" ht="15" customHeight="1" x14ac:dyDescent="0.2">
      <c r="A30" s="44" t="s">
        <v>329</v>
      </c>
      <c r="B30" s="33">
        <v>47</v>
      </c>
      <c r="C30" s="13">
        <v>21</v>
      </c>
      <c r="D30" s="13">
        <v>24</v>
      </c>
      <c r="E30" s="13">
        <v>10</v>
      </c>
      <c r="F30" s="13">
        <v>15</v>
      </c>
      <c r="G30" s="13">
        <v>9</v>
      </c>
      <c r="H30" s="13">
        <v>31</v>
      </c>
      <c r="I30" s="13">
        <v>7</v>
      </c>
      <c r="J30" s="5"/>
      <c r="K30" s="5"/>
    </row>
    <row r="31" spans="1:11" ht="15" customHeight="1" x14ac:dyDescent="0.2">
      <c r="A31" s="44" t="s">
        <v>330</v>
      </c>
      <c r="B31" s="33">
        <v>200</v>
      </c>
      <c r="C31" s="13">
        <v>104</v>
      </c>
      <c r="D31" s="13">
        <v>110</v>
      </c>
      <c r="E31" s="13">
        <v>46</v>
      </c>
      <c r="F31" s="13">
        <v>50</v>
      </c>
      <c r="G31" s="13">
        <v>123</v>
      </c>
      <c r="H31" s="13">
        <v>55</v>
      </c>
      <c r="I31" s="13">
        <v>22</v>
      </c>
      <c r="J31" s="5"/>
      <c r="K31" s="5"/>
    </row>
    <row r="32" spans="1:11" ht="15" customHeight="1" x14ac:dyDescent="0.2">
      <c r="A32" s="44" t="s">
        <v>331</v>
      </c>
      <c r="B32" s="33">
        <v>63</v>
      </c>
      <c r="C32" s="13">
        <v>27</v>
      </c>
      <c r="D32" s="13">
        <v>29</v>
      </c>
      <c r="E32" s="13">
        <v>8</v>
      </c>
      <c r="F32" s="13">
        <v>34</v>
      </c>
      <c r="G32" s="13">
        <v>14</v>
      </c>
      <c r="H32" s="13">
        <v>43</v>
      </c>
      <c r="I32" s="13">
        <v>6</v>
      </c>
      <c r="J32" s="5"/>
      <c r="K32" s="5"/>
    </row>
    <row r="33" spans="1:11" ht="15" customHeight="1" x14ac:dyDescent="0.2">
      <c r="A33" s="44"/>
      <c r="B33" s="33"/>
      <c r="C33" s="13"/>
      <c r="D33" s="13"/>
      <c r="E33" s="13"/>
      <c r="F33" s="13"/>
      <c r="G33" s="13"/>
      <c r="H33" s="13"/>
      <c r="I33" s="13"/>
      <c r="J33" s="5"/>
      <c r="K33" s="5"/>
    </row>
    <row r="34" spans="1:11" ht="15" customHeight="1" x14ac:dyDescent="0.2">
      <c r="A34" s="71" t="s">
        <v>38</v>
      </c>
      <c r="B34" s="156">
        <v>1431</v>
      </c>
      <c r="C34" s="17">
        <v>806</v>
      </c>
      <c r="D34" s="17">
        <v>552</v>
      </c>
      <c r="E34" s="17">
        <v>280</v>
      </c>
      <c r="F34" s="17">
        <v>547</v>
      </c>
      <c r="G34" s="17">
        <v>387</v>
      </c>
      <c r="H34" s="17">
        <v>828</v>
      </c>
      <c r="I34" s="17">
        <v>216</v>
      </c>
      <c r="J34" s="5"/>
      <c r="K34" s="5"/>
    </row>
    <row r="35" spans="1:11" ht="15" customHeight="1" x14ac:dyDescent="0.2">
      <c r="A35" s="44" t="s">
        <v>332</v>
      </c>
      <c r="B35" s="33">
        <v>59</v>
      </c>
      <c r="C35" s="13">
        <v>32</v>
      </c>
      <c r="D35" s="13">
        <v>31</v>
      </c>
      <c r="E35" s="13">
        <v>13</v>
      </c>
      <c r="F35" s="13">
        <v>26</v>
      </c>
      <c r="G35" s="13">
        <v>18</v>
      </c>
      <c r="H35" s="13">
        <v>35</v>
      </c>
      <c r="I35" s="13">
        <v>6</v>
      </c>
      <c r="J35" s="5"/>
      <c r="K35" s="5"/>
    </row>
    <row r="36" spans="1:11" ht="15" customHeight="1" x14ac:dyDescent="0.2">
      <c r="A36" s="44" t="s">
        <v>311</v>
      </c>
      <c r="B36" s="33">
        <v>175</v>
      </c>
      <c r="C36" s="13">
        <v>100</v>
      </c>
      <c r="D36" s="13">
        <v>68</v>
      </c>
      <c r="E36" s="13">
        <v>39</v>
      </c>
      <c r="F36" s="13">
        <v>70</v>
      </c>
      <c r="G36" s="13">
        <v>47</v>
      </c>
      <c r="H36" s="13">
        <v>104</v>
      </c>
      <c r="I36" s="13">
        <v>24</v>
      </c>
      <c r="J36" s="5"/>
      <c r="K36" s="5"/>
    </row>
    <row r="37" spans="1:11" ht="15" customHeight="1" x14ac:dyDescent="0.2">
      <c r="A37" s="44" t="s">
        <v>333</v>
      </c>
      <c r="B37" s="33">
        <v>59</v>
      </c>
      <c r="C37" s="13">
        <v>33</v>
      </c>
      <c r="D37" s="13">
        <v>19</v>
      </c>
      <c r="E37" s="13">
        <v>12</v>
      </c>
      <c r="F37" s="13">
        <v>25</v>
      </c>
      <c r="G37" s="13">
        <v>15</v>
      </c>
      <c r="H37" s="13">
        <v>35</v>
      </c>
      <c r="I37" s="13">
        <v>9</v>
      </c>
      <c r="J37" s="5"/>
      <c r="K37" s="5"/>
    </row>
    <row r="38" spans="1:11" ht="15" customHeight="1" x14ac:dyDescent="0.2">
      <c r="A38" s="44" t="s">
        <v>334</v>
      </c>
      <c r="B38" s="33">
        <v>74</v>
      </c>
      <c r="C38" s="13">
        <v>43</v>
      </c>
      <c r="D38" s="13">
        <v>23</v>
      </c>
      <c r="E38" s="13">
        <v>8</v>
      </c>
      <c r="F38" s="13">
        <v>37</v>
      </c>
      <c r="G38" s="13">
        <v>15</v>
      </c>
      <c r="H38" s="13">
        <v>47</v>
      </c>
      <c r="I38" s="13">
        <v>12</v>
      </c>
      <c r="J38" s="5"/>
      <c r="K38" s="5"/>
    </row>
    <row r="39" spans="1:11" ht="15" customHeight="1" x14ac:dyDescent="0.2">
      <c r="A39" s="44" t="s">
        <v>335</v>
      </c>
      <c r="B39" s="33">
        <v>75</v>
      </c>
      <c r="C39" s="13">
        <v>43</v>
      </c>
      <c r="D39" s="13">
        <v>30</v>
      </c>
      <c r="E39" s="13">
        <v>15</v>
      </c>
      <c r="F39" s="13">
        <v>26</v>
      </c>
      <c r="G39" s="13">
        <v>27</v>
      </c>
      <c r="H39" s="13">
        <v>40</v>
      </c>
      <c r="I39" s="13">
        <v>8</v>
      </c>
      <c r="J39" s="5"/>
      <c r="K39" s="5"/>
    </row>
    <row r="40" spans="1:11" ht="15" customHeight="1" x14ac:dyDescent="0.2">
      <c r="A40" s="44" t="s">
        <v>336</v>
      </c>
      <c r="B40" s="33">
        <v>36</v>
      </c>
      <c r="C40" s="13">
        <v>16</v>
      </c>
      <c r="D40" s="13">
        <v>16</v>
      </c>
      <c r="E40" s="13">
        <v>8</v>
      </c>
      <c r="F40" s="13">
        <v>16</v>
      </c>
      <c r="G40" s="13">
        <v>11</v>
      </c>
      <c r="H40" s="13">
        <v>18</v>
      </c>
      <c r="I40" s="13">
        <v>7</v>
      </c>
      <c r="J40" s="5"/>
      <c r="K40" s="5"/>
    </row>
    <row r="41" spans="1:11" ht="15" customHeight="1" x14ac:dyDescent="0.2">
      <c r="A41" s="44" t="s">
        <v>337</v>
      </c>
      <c r="B41" s="33">
        <v>153</v>
      </c>
      <c r="C41" s="13">
        <v>85</v>
      </c>
      <c r="D41" s="13">
        <v>46</v>
      </c>
      <c r="E41" s="13">
        <v>33</v>
      </c>
      <c r="F41" s="13">
        <v>54</v>
      </c>
      <c r="G41" s="13">
        <v>41</v>
      </c>
      <c r="H41" s="13">
        <v>92</v>
      </c>
      <c r="I41" s="13">
        <v>20</v>
      </c>
      <c r="J41" s="5"/>
      <c r="K41" s="5"/>
    </row>
    <row r="42" spans="1:11" ht="15" customHeight="1" x14ac:dyDescent="0.2">
      <c r="A42" s="44" t="s">
        <v>313</v>
      </c>
      <c r="B42" s="33">
        <v>132</v>
      </c>
      <c r="C42" s="13">
        <v>85</v>
      </c>
      <c r="D42" s="13">
        <v>63</v>
      </c>
      <c r="E42" s="13">
        <v>26</v>
      </c>
      <c r="F42" s="13">
        <v>49</v>
      </c>
      <c r="G42" s="13">
        <v>38</v>
      </c>
      <c r="H42" s="13">
        <v>80</v>
      </c>
      <c r="I42" s="13">
        <v>14</v>
      </c>
      <c r="J42" s="5"/>
      <c r="K42" s="5"/>
    </row>
    <row r="43" spans="1:11" ht="15" customHeight="1" x14ac:dyDescent="0.2">
      <c r="A43" s="44" t="s">
        <v>314</v>
      </c>
      <c r="B43" s="33">
        <v>247</v>
      </c>
      <c r="C43" s="13">
        <v>126</v>
      </c>
      <c r="D43" s="13">
        <v>87</v>
      </c>
      <c r="E43" s="13">
        <v>49</v>
      </c>
      <c r="F43" s="13">
        <v>78</v>
      </c>
      <c r="G43" s="13">
        <v>63</v>
      </c>
      <c r="H43" s="13">
        <v>140</v>
      </c>
      <c r="I43" s="13">
        <v>44</v>
      </c>
    </row>
    <row r="44" spans="1:11" ht="15" customHeight="1" x14ac:dyDescent="0.2">
      <c r="A44" s="44" t="s">
        <v>338</v>
      </c>
      <c r="B44" s="33">
        <v>35</v>
      </c>
      <c r="C44" s="13">
        <v>21</v>
      </c>
      <c r="D44" s="13">
        <v>17</v>
      </c>
      <c r="E44" s="13">
        <v>7</v>
      </c>
      <c r="F44" s="13">
        <v>12</v>
      </c>
      <c r="G44" s="13">
        <v>15</v>
      </c>
      <c r="H44" s="13">
        <v>18</v>
      </c>
      <c r="I44" s="13">
        <v>2</v>
      </c>
    </row>
    <row r="45" spans="1:11" ht="15" customHeight="1" x14ac:dyDescent="0.2">
      <c r="A45" s="44" t="s">
        <v>315</v>
      </c>
      <c r="B45" s="33">
        <v>317</v>
      </c>
      <c r="C45" s="13">
        <v>184</v>
      </c>
      <c r="D45" s="13">
        <v>123</v>
      </c>
      <c r="E45" s="13">
        <v>60</v>
      </c>
      <c r="F45" s="13">
        <v>124</v>
      </c>
      <c r="G45" s="13">
        <v>85</v>
      </c>
      <c r="H45" s="13">
        <v>169</v>
      </c>
      <c r="I45" s="13">
        <v>63</v>
      </c>
    </row>
    <row r="46" spans="1:11" ht="15" customHeight="1" x14ac:dyDescent="0.2">
      <c r="A46" s="44" t="s">
        <v>339</v>
      </c>
      <c r="B46" s="33">
        <v>69</v>
      </c>
      <c r="C46" s="13">
        <v>38</v>
      </c>
      <c r="D46" s="13">
        <v>29</v>
      </c>
      <c r="E46" s="13">
        <v>10</v>
      </c>
      <c r="F46" s="13">
        <v>30</v>
      </c>
      <c r="G46" s="13">
        <v>12</v>
      </c>
      <c r="H46" s="13">
        <v>50</v>
      </c>
      <c r="I46" s="13">
        <v>7</v>
      </c>
    </row>
    <row r="47" spans="1:11" ht="15" customHeight="1" x14ac:dyDescent="0.2">
      <c r="A47" s="44"/>
      <c r="B47" s="156"/>
      <c r="C47" s="17"/>
      <c r="D47" s="17"/>
      <c r="E47" s="17"/>
      <c r="F47" s="17"/>
      <c r="G47" s="17"/>
      <c r="H47" s="17"/>
      <c r="I47" s="17"/>
    </row>
    <row r="48" spans="1:11" ht="15" customHeight="1" x14ac:dyDescent="0.2">
      <c r="A48" s="71" t="s">
        <v>37</v>
      </c>
      <c r="B48" s="156">
        <v>7693</v>
      </c>
      <c r="C48" s="17">
        <v>3951</v>
      </c>
      <c r="D48" s="17">
        <v>2772</v>
      </c>
      <c r="E48" s="17">
        <v>1616</v>
      </c>
      <c r="F48" s="17">
        <v>2784</v>
      </c>
      <c r="G48" s="17">
        <v>2144</v>
      </c>
      <c r="H48" s="17">
        <v>4135</v>
      </c>
      <c r="I48" s="17">
        <v>1414</v>
      </c>
    </row>
    <row r="49" spans="1:9" ht="15" customHeight="1" x14ac:dyDescent="0.2">
      <c r="A49" s="44" t="s">
        <v>343</v>
      </c>
      <c r="B49" s="33">
        <v>39</v>
      </c>
      <c r="C49" s="13">
        <v>19</v>
      </c>
      <c r="D49" s="13">
        <v>11</v>
      </c>
      <c r="E49" s="13">
        <v>15</v>
      </c>
      <c r="F49" s="13">
        <v>10</v>
      </c>
      <c r="G49" s="13">
        <v>15</v>
      </c>
      <c r="H49" s="13">
        <v>18</v>
      </c>
      <c r="I49" s="13">
        <v>6</v>
      </c>
    </row>
    <row r="50" spans="1:9" ht="15" customHeight="1" x14ac:dyDescent="0.2">
      <c r="A50" s="44" t="s">
        <v>344</v>
      </c>
      <c r="B50" s="33">
        <v>28</v>
      </c>
      <c r="C50" s="13">
        <v>17</v>
      </c>
      <c r="D50" s="13">
        <v>6</v>
      </c>
      <c r="E50" s="13">
        <v>8</v>
      </c>
      <c r="F50" s="13">
        <v>8</v>
      </c>
      <c r="G50" s="13">
        <v>9</v>
      </c>
      <c r="H50" s="13">
        <v>16</v>
      </c>
      <c r="I50" s="13">
        <v>3</v>
      </c>
    </row>
    <row r="51" spans="1:9" ht="15" customHeight="1" x14ac:dyDescent="0.2">
      <c r="A51" s="44" t="s">
        <v>345</v>
      </c>
      <c r="B51" s="33">
        <v>54</v>
      </c>
      <c r="C51" s="13">
        <v>30</v>
      </c>
      <c r="D51" s="13">
        <v>17</v>
      </c>
      <c r="E51" s="13">
        <v>12</v>
      </c>
      <c r="F51" s="13">
        <v>19</v>
      </c>
      <c r="G51" s="13">
        <v>20</v>
      </c>
      <c r="H51" s="13">
        <v>29</v>
      </c>
      <c r="I51" s="13">
        <v>5</v>
      </c>
    </row>
    <row r="52" spans="1:9" ht="15" customHeight="1" x14ac:dyDescent="0.2">
      <c r="A52" s="44" t="s">
        <v>346</v>
      </c>
      <c r="B52" s="33">
        <v>42</v>
      </c>
      <c r="C52" s="13">
        <v>16</v>
      </c>
      <c r="D52" s="13">
        <v>13</v>
      </c>
      <c r="E52" s="13">
        <v>7</v>
      </c>
      <c r="F52" s="13">
        <v>16</v>
      </c>
      <c r="G52" s="13">
        <v>14</v>
      </c>
      <c r="H52" s="13">
        <v>19</v>
      </c>
      <c r="I52" s="13">
        <v>9</v>
      </c>
    </row>
    <row r="53" spans="1:9" ht="15" customHeight="1" x14ac:dyDescent="0.2">
      <c r="A53" s="44" t="s">
        <v>347</v>
      </c>
      <c r="B53" s="33">
        <v>40</v>
      </c>
      <c r="C53" s="13">
        <v>20</v>
      </c>
      <c r="D53" s="13">
        <v>8</v>
      </c>
      <c r="E53" s="13">
        <v>12</v>
      </c>
      <c r="F53" s="13">
        <v>8</v>
      </c>
      <c r="G53" s="13">
        <v>7</v>
      </c>
      <c r="H53" s="13">
        <v>26</v>
      </c>
      <c r="I53" s="13">
        <v>7</v>
      </c>
    </row>
    <row r="54" spans="1:9" ht="15" customHeight="1" x14ac:dyDescent="0.2">
      <c r="A54" s="44" t="s">
        <v>348</v>
      </c>
      <c r="B54" s="33">
        <v>171</v>
      </c>
      <c r="C54" s="13">
        <v>94</v>
      </c>
      <c r="D54" s="13">
        <v>58</v>
      </c>
      <c r="E54" s="13">
        <v>37</v>
      </c>
      <c r="F54" s="13">
        <v>67</v>
      </c>
      <c r="G54" s="13">
        <v>50</v>
      </c>
      <c r="H54" s="13">
        <v>94</v>
      </c>
      <c r="I54" s="13">
        <v>27</v>
      </c>
    </row>
    <row r="55" spans="1:9" ht="15" customHeight="1" x14ac:dyDescent="0.2">
      <c r="A55" s="44" t="s">
        <v>349</v>
      </c>
      <c r="B55" s="33">
        <v>63</v>
      </c>
      <c r="C55" s="13">
        <v>38</v>
      </c>
      <c r="D55" s="13">
        <v>22</v>
      </c>
      <c r="E55" s="13">
        <v>12</v>
      </c>
      <c r="F55" s="13">
        <v>22</v>
      </c>
      <c r="G55" s="13">
        <v>15</v>
      </c>
      <c r="H55" s="13">
        <v>35</v>
      </c>
      <c r="I55" s="13">
        <v>13</v>
      </c>
    </row>
    <row r="56" spans="1:9" ht="15" customHeight="1" x14ac:dyDescent="0.2">
      <c r="A56" s="44" t="s">
        <v>350</v>
      </c>
      <c r="B56" s="33">
        <v>67</v>
      </c>
      <c r="C56" s="13">
        <v>31</v>
      </c>
      <c r="D56" s="13">
        <v>14</v>
      </c>
      <c r="E56" s="13">
        <v>24</v>
      </c>
      <c r="F56" s="13">
        <v>23</v>
      </c>
      <c r="G56" s="13">
        <v>19</v>
      </c>
      <c r="H56" s="13">
        <v>36</v>
      </c>
      <c r="I56" s="13">
        <v>12</v>
      </c>
    </row>
    <row r="57" spans="1:9" ht="15" customHeight="1" x14ac:dyDescent="0.2">
      <c r="A57" s="44" t="s">
        <v>351</v>
      </c>
      <c r="B57" s="33">
        <v>264</v>
      </c>
      <c r="C57" s="13">
        <v>125</v>
      </c>
      <c r="D57" s="13">
        <v>101</v>
      </c>
      <c r="E57" s="13">
        <v>61</v>
      </c>
      <c r="F57" s="13">
        <v>102</v>
      </c>
      <c r="G57" s="13">
        <v>77</v>
      </c>
      <c r="H57" s="13">
        <v>147</v>
      </c>
      <c r="I57" s="13">
        <v>40</v>
      </c>
    </row>
    <row r="58" spans="1:9" ht="15" customHeight="1" x14ac:dyDescent="0.2">
      <c r="A58" s="44" t="s">
        <v>352</v>
      </c>
      <c r="B58" s="33">
        <v>39</v>
      </c>
      <c r="C58" s="13">
        <v>18</v>
      </c>
      <c r="D58" s="13">
        <v>11</v>
      </c>
      <c r="E58" s="13">
        <v>5</v>
      </c>
      <c r="F58" s="13">
        <v>22</v>
      </c>
      <c r="G58" s="13">
        <v>10</v>
      </c>
      <c r="H58" s="13">
        <v>26</v>
      </c>
      <c r="I58" s="13">
        <v>3</v>
      </c>
    </row>
    <row r="59" spans="1:9" ht="15" customHeight="1" x14ac:dyDescent="0.2">
      <c r="A59" s="44" t="s">
        <v>353</v>
      </c>
      <c r="B59" s="33">
        <v>117</v>
      </c>
      <c r="C59" s="13">
        <v>74</v>
      </c>
      <c r="D59" s="13">
        <v>36</v>
      </c>
      <c r="E59" s="13">
        <v>23</v>
      </c>
      <c r="F59" s="13">
        <v>45</v>
      </c>
      <c r="G59" s="13">
        <v>24</v>
      </c>
      <c r="H59" s="13">
        <v>70</v>
      </c>
      <c r="I59" s="13">
        <v>23</v>
      </c>
    </row>
    <row r="60" spans="1:9" ht="15" customHeight="1" x14ac:dyDescent="0.2">
      <c r="A60" s="44" t="s">
        <v>354</v>
      </c>
      <c r="B60" s="33">
        <v>94</v>
      </c>
      <c r="C60" s="13">
        <v>52</v>
      </c>
      <c r="D60" s="13">
        <v>27</v>
      </c>
      <c r="E60" s="13">
        <v>28</v>
      </c>
      <c r="F60" s="13">
        <v>28</v>
      </c>
      <c r="G60" s="13">
        <v>16</v>
      </c>
      <c r="H60" s="13">
        <v>63</v>
      </c>
      <c r="I60" s="13">
        <v>15</v>
      </c>
    </row>
    <row r="61" spans="1:9" ht="15" customHeight="1" x14ac:dyDescent="0.2">
      <c r="A61" s="44" t="s">
        <v>295</v>
      </c>
      <c r="B61" s="33">
        <v>114</v>
      </c>
      <c r="C61" s="13">
        <v>58</v>
      </c>
      <c r="D61" s="13">
        <v>27</v>
      </c>
      <c r="E61" s="13">
        <v>17</v>
      </c>
      <c r="F61" s="13">
        <v>36</v>
      </c>
      <c r="G61" s="13">
        <v>20</v>
      </c>
      <c r="H61" s="13">
        <v>71</v>
      </c>
      <c r="I61" s="13">
        <v>23</v>
      </c>
    </row>
    <row r="62" spans="1:9" ht="15" customHeight="1" x14ac:dyDescent="0.2">
      <c r="A62" s="44" t="s">
        <v>355</v>
      </c>
      <c r="B62" s="33">
        <v>59</v>
      </c>
      <c r="C62" s="13">
        <v>32</v>
      </c>
      <c r="D62" s="13">
        <v>15</v>
      </c>
      <c r="E62" s="13">
        <v>19</v>
      </c>
      <c r="F62" s="13">
        <v>18</v>
      </c>
      <c r="G62" s="13">
        <v>19</v>
      </c>
      <c r="H62" s="13">
        <v>34</v>
      </c>
      <c r="I62" s="13">
        <v>6</v>
      </c>
    </row>
    <row r="63" spans="1:9" ht="15" customHeight="1" x14ac:dyDescent="0.2">
      <c r="A63" s="44" t="s">
        <v>356</v>
      </c>
      <c r="B63" s="33">
        <v>86</v>
      </c>
      <c r="C63" s="13">
        <v>49</v>
      </c>
      <c r="D63" s="13">
        <v>31</v>
      </c>
      <c r="E63" s="13">
        <v>14</v>
      </c>
      <c r="F63" s="13">
        <v>30</v>
      </c>
      <c r="G63" s="13">
        <v>18</v>
      </c>
      <c r="H63" s="13">
        <v>50</v>
      </c>
      <c r="I63" s="13">
        <v>18</v>
      </c>
    </row>
    <row r="64" spans="1:9" ht="15" customHeight="1" x14ac:dyDescent="0.2">
      <c r="A64" s="44" t="s">
        <v>357</v>
      </c>
      <c r="B64" s="33">
        <v>57</v>
      </c>
      <c r="C64" s="13">
        <v>30</v>
      </c>
      <c r="D64" s="13">
        <v>22</v>
      </c>
      <c r="E64" s="13">
        <v>11</v>
      </c>
      <c r="F64" s="13">
        <v>25</v>
      </c>
      <c r="G64" s="13">
        <v>19</v>
      </c>
      <c r="H64" s="13">
        <v>35</v>
      </c>
      <c r="I64" s="13">
        <v>3</v>
      </c>
    </row>
    <row r="65" spans="1:9" ht="15" customHeight="1" x14ac:dyDescent="0.2">
      <c r="A65" s="44" t="s">
        <v>27</v>
      </c>
      <c r="B65" s="33">
        <v>3399</v>
      </c>
      <c r="C65" s="13">
        <v>1711</v>
      </c>
      <c r="D65" s="13">
        <v>1448</v>
      </c>
      <c r="E65" s="13">
        <v>650</v>
      </c>
      <c r="F65" s="13">
        <v>1214</v>
      </c>
      <c r="G65" s="13">
        <v>1067</v>
      </c>
      <c r="H65" s="13">
        <v>1655</v>
      </c>
      <c r="I65" s="13">
        <v>677</v>
      </c>
    </row>
    <row r="66" spans="1:9" ht="15" customHeight="1" x14ac:dyDescent="0.2">
      <c r="A66" s="44" t="s">
        <v>358</v>
      </c>
      <c r="B66" s="33">
        <v>76</v>
      </c>
      <c r="C66" s="13">
        <v>39</v>
      </c>
      <c r="D66" s="13">
        <v>25</v>
      </c>
      <c r="E66" s="13">
        <v>17</v>
      </c>
      <c r="F66" s="13">
        <v>30</v>
      </c>
      <c r="G66" s="13">
        <v>11</v>
      </c>
      <c r="H66" s="13">
        <v>52</v>
      </c>
      <c r="I66" s="13">
        <v>13</v>
      </c>
    </row>
    <row r="67" spans="1:9" ht="22.5" x14ac:dyDescent="0.2">
      <c r="A67" s="44" t="s">
        <v>359</v>
      </c>
      <c r="B67" s="33">
        <v>159</v>
      </c>
      <c r="C67" s="13">
        <v>82</v>
      </c>
      <c r="D67" s="13">
        <v>52</v>
      </c>
      <c r="E67" s="13">
        <v>29</v>
      </c>
      <c r="F67" s="13">
        <v>61</v>
      </c>
      <c r="G67" s="13">
        <v>42</v>
      </c>
      <c r="H67" s="13">
        <v>87</v>
      </c>
      <c r="I67" s="13">
        <v>30</v>
      </c>
    </row>
    <row r="68" spans="1:9" ht="15" customHeight="1" x14ac:dyDescent="0.2">
      <c r="A68" s="44" t="s">
        <v>360</v>
      </c>
      <c r="B68" s="33">
        <v>71</v>
      </c>
      <c r="C68" s="13">
        <v>34</v>
      </c>
      <c r="D68" s="13">
        <v>32</v>
      </c>
      <c r="E68" s="13">
        <v>17</v>
      </c>
      <c r="F68" s="13">
        <v>31</v>
      </c>
      <c r="G68" s="13">
        <v>25</v>
      </c>
      <c r="H68" s="13">
        <v>40</v>
      </c>
      <c r="I68" s="13">
        <v>6</v>
      </c>
    </row>
    <row r="69" spans="1:9" ht="15" customHeight="1" x14ac:dyDescent="0.2">
      <c r="A69" s="44" t="s">
        <v>306</v>
      </c>
      <c r="B69" s="33">
        <v>217</v>
      </c>
      <c r="C69" s="13">
        <v>113</v>
      </c>
      <c r="D69" s="13">
        <v>65</v>
      </c>
      <c r="E69" s="13">
        <v>56</v>
      </c>
      <c r="F69" s="13">
        <v>88</v>
      </c>
      <c r="G69" s="13">
        <v>48</v>
      </c>
      <c r="H69" s="13">
        <v>140</v>
      </c>
      <c r="I69" s="13">
        <v>29</v>
      </c>
    </row>
    <row r="70" spans="1:9" ht="15" customHeight="1" x14ac:dyDescent="0.2">
      <c r="A70" s="44" t="s">
        <v>296</v>
      </c>
      <c r="B70" s="33">
        <v>133</v>
      </c>
      <c r="C70" s="13">
        <v>57</v>
      </c>
      <c r="D70" s="13">
        <v>32</v>
      </c>
      <c r="E70" s="13">
        <v>38</v>
      </c>
      <c r="F70" s="13">
        <v>40</v>
      </c>
      <c r="G70" s="13">
        <v>30</v>
      </c>
      <c r="H70" s="13">
        <v>77</v>
      </c>
      <c r="I70" s="13">
        <v>26</v>
      </c>
    </row>
    <row r="71" spans="1:9" ht="15" customHeight="1" x14ac:dyDescent="0.2">
      <c r="A71" s="44" t="s">
        <v>361</v>
      </c>
      <c r="B71" s="33">
        <v>41</v>
      </c>
      <c r="C71" s="13">
        <v>16</v>
      </c>
      <c r="D71" s="13">
        <v>11</v>
      </c>
      <c r="E71" s="13">
        <v>5</v>
      </c>
      <c r="F71" s="13">
        <v>17</v>
      </c>
      <c r="G71" s="13">
        <v>11</v>
      </c>
      <c r="H71" s="13">
        <v>23</v>
      </c>
      <c r="I71" s="13">
        <v>7</v>
      </c>
    </row>
    <row r="72" spans="1:9" ht="15" customHeight="1" x14ac:dyDescent="0.2">
      <c r="A72" s="44" t="s">
        <v>362</v>
      </c>
      <c r="B72" s="33">
        <v>87</v>
      </c>
      <c r="C72" s="13">
        <v>45</v>
      </c>
      <c r="D72" s="13">
        <v>22</v>
      </c>
      <c r="E72" s="13">
        <v>14</v>
      </c>
      <c r="F72" s="13">
        <v>36</v>
      </c>
      <c r="G72" s="13">
        <v>11</v>
      </c>
      <c r="H72" s="13">
        <v>62</v>
      </c>
      <c r="I72" s="13">
        <v>14</v>
      </c>
    </row>
    <row r="73" spans="1:9" ht="15" customHeight="1" x14ac:dyDescent="0.2">
      <c r="A73" s="44" t="s">
        <v>31</v>
      </c>
      <c r="B73" s="33">
        <v>559</v>
      </c>
      <c r="C73" s="13">
        <v>285</v>
      </c>
      <c r="D73" s="13">
        <v>183</v>
      </c>
      <c r="E73" s="13">
        <v>119</v>
      </c>
      <c r="F73" s="13">
        <v>201</v>
      </c>
      <c r="G73" s="13">
        <v>139</v>
      </c>
      <c r="H73" s="13">
        <v>306</v>
      </c>
      <c r="I73" s="13">
        <v>114</v>
      </c>
    </row>
    <row r="74" spans="1:9" ht="15" customHeight="1" x14ac:dyDescent="0.2">
      <c r="A74" s="44" t="s">
        <v>363</v>
      </c>
      <c r="B74" s="33">
        <v>165</v>
      </c>
      <c r="C74" s="13">
        <v>86</v>
      </c>
      <c r="D74" s="13">
        <v>52</v>
      </c>
      <c r="E74" s="13">
        <v>41</v>
      </c>
      <c r="F74" s="13">
        <v>64</v>
      </c>
      <c r="G74" s="13">
        <v>44</v>
      </c>
      <c r="H74" s="13">
        <v>82</v>
      </c>
      <c r="I74" s="13">
        <v>39</v>
      </c>
    </row>
    <row r="75" spans="1:9" ht="15" customHeight="1" x14ac:dyDescent="0.2">
      <c r="A75" s="44" t="s">
        <v>297</v>
      </c>
      <c r="B75" s="33">
        <v>175</v>
      </c>
      <c r="C75" s="13">
        <v>87</v>
      </c>
      <c r="D75" s="13">
        <v>43</v>
      </c>
      <c r="E75" s="13">
        <v>36</v>
      </c>
      <c r="F75" s="13">
        <v>57</v>
      </c>
      <c r="G75" s="13">
        <v>45</v>
      </c>
      <c r="H75" s="13">
        <v>102</v>
      </c>
      <c r="I75" s="13">
        <v>28</v>
      </c>
    </row>
    <row r="76" spans="1:9" ht="15" customHeight="1" x14ac:dyDescent="0.2">
      <c r="A76" s="44" t="s">
        <v>364</v>
      </c>
      <c r="B76" s="33">
        <v>83</v>
      </c>
      <c r="C76" s="13">
        <v>44</v>
      </c>
      <c r="D76" s="13">
        <v>24</v>
      </c>
      <c r="E76" s="13">
        <v>26</v>
      </c>
      <c r="F76" s="13">
        <v>24</v>
      </c>
      <c r="G76" s="13">
        <v>15</v>
      </c>
      <c r="H76" s="13">
        <v>51</v>
      </c>
      <c r="I76" s="13">
        <v>17</v>
      </c>
    </row>
    <row r="77" spans="1:9" ht="15" customHeight="1" x14ac:dyDescent="0.2">
      <c r="A77" s="44" t="s">
        <v>298</v>
      </c>
      <c r="B77" s="33">
        <v>534</v>
      </c>
      <c r="C77" s="13">
        <v>286</v>
      </c>
      <c r="D77" s="13">
        <v>170</v>
      </c>
      <c r="E77" s="13">
        <v>113</v>
      </c>
      <c r="F77" s="13">
        <v>196</v>
      </c>
      <c r="G77" s="13">
        <v>125</v>
      </c>
      <c r="H77" s="13">
        <v>302</v>
      </c>
      <c r="I77" s="13">
        <v>107</v>
      </c>
    </row>
    <row r="78" spans="1:9" ht="15" customHeight="1" x14ac:dyDescent="0.2">
      <c r="A78" s="44" t="s">
        <v>365</v>
      </c>
      <c r="B78" s="33">
        <v>41</v>
      </c>
      <c r="C78" s="13">
        <v>27</v>
      </c>
      <c r="D78" s="13">
        <v>14</v>
      </c>
      <c r="E78" s="13">
        <v>7</v>
      </c>
      <c r="F78" s="13">
        <v>21</v>
      </c>
      <c r="G78" s="13">
        <v>14</v>
      </c>
      <c r="H78" s="13">
        <v>24</v>
      </c>
      <c r="I78" s="13">
        <v>3</v>
      </c>
    </row>
    <row r="79" spans="1:9" ht="15" customHeight="1" x14ac:dyDescent="0.2">
      <c r="A79" s="44" t="s">
        <v>366</v>
      </c>
      <c r="B79" s="33">
        <v>100</v>
      </c>
      <c r="C79" s="13">
        <v>51</v>
      </c>
      <c r="D79" s="13">
        <v>40</v>
      </c>
      <c r="E79" s="13">
        <v>24</v>
      </c>
      <c r="F79" s="13">
        <v>35</v>
      </c>
      <c r="G79" s="13">
        <v>17</v>
      </c>
      <c r="H79" s="13">
        <v>62</v>
      </c>
      <c r="I79" s="13">
        <v>21</v>
      </c>
    </row>
    <row r="80" spans="1:9" ht="15" customHeight="1" x14ac:dyDescent="0.2">
      <c r="A80" s="44" t="s">
        <v>367</v>
      </c>
      <c r="B80" s="33">
        <v>33</v>
      </c>
      <c r="C80" s="13">
        <v>21</v>
      </c>
      <c r="D80" s="13">
        <v>7</v>
      </c>
      <c r="E80" s="13">
        <v>9</v>
      </c>
      <c r="F80" s="13">
        <v>13</v>
      </c>
      <c r="G80" s="13">
        <v>8</v>
      </c>
      <c r="H80" s="13">
        <v>23</v>
      </c>
      <c r="I80" s="13">
        <v>2</v>
      </c>
    </row>
    <row r="81" spans="1:9" ht="22.5" x14ac:dyDescent="0.2">
      <c r="A81" s="44" t="s">
        <v>368</v>
      </c>
      <c r="B81" s="33">
        <v>29</v>
      </c>
      <c r="C81" s="13">
        <v>12</v>
      </c>
      <c r="D81" s="13">
        <v>4</v>
      </c>
      <c r="E81" s="13">
        <v>3</v>
      </c>
      <c r="F81" s="13">
        <v>11</v>
      </c>
      <c r="G81" s="13">
        <v>9</v>
      </c>
      <c r="H81" s="13">
        <v>13</v>
      </c>
      <c r="I81" s="13">
        <v>7</v>
      </c>
    </row>
    <row r="82" spans="1:9" ht="22.5" x14ac:dyDescent="0.2">
      <c r="A82" s="44" t="s">
        <v>369</v>
      </c>
      <c r="B82" s="33">
        <v>21</v>
      </c>
      <c r="C82" s="13">
        <v>10</v>
      </c>
      <c r="D82" s="13">
        <v>7</v>
      </c>
      <c r="E82" s="13">
        <v>7</v>
      </c>
      <c r="F82" s="13">
        <v>5</v>
      </c>
      <c r="G82" s="13">
        <v>2</v>
      </c>
      <c r="H82" s="13">
        <v>17</v>
      </c>
      <c r="I82" s="13">
        <v>2</v>
      </c>
    </row>
    <row r="83" spans="1:9" ht="22.5" x14ac:dyDescent="0.2">
      <c r="A83" s="44" t="s">
        <v>370</v>
      </c>
      <c r="B83" s="33">
        <v>23</v>
      </c>
      <c r="C83" s="13">
        <v>14</v>
      </c>
      <c r="D83" s="13">
        <v>4</v>
      </c>
      <c r="E83" s="13">
        <v>6</v>
      </c>
      <c r="F83" s="13">
        <v>9</v>
      </c>
      <c r="G83" s="13">
        <v>7</v>
      </c>
      <c r="H83" s="13">
        <v>10</v>
      </c>
      <c r="I83" s="13">
        <v>6</v>
      </c>
    </row>
    <row r="84" spans="1:9" ht="15" customHeight="1" x14ac:dyDescent="0.2">
      <c r="A84" s="44" t="s">
        <v>371</v>
      </c>
      <c r="B84" s="33">
        <v>45</v>
      </c>
      <c r="C84" s="13">
        <v>33</v>
      </c>
      <c r="D84" s="13">
        <v>14</v>
      </c>
      <c r="E84" s="13">
        <v>11</v>
      </c>
      <c r="F84" s="13">
        <v>21</v>
      </c>
      <c r="G84" s="13">
        <v>12</v>
      </c>
      <c r="H84" s="13">
        <v>32</v>
      </c>
      <c r="I84" s="13">
        <v>1</v>
      </c>
    </row>
    <row r="85" spans="1:9" ht="15" customHeight="1" x14ac:dyDescent="0.2">
      <c r="A85" s="44" t="s">
        <v>372</v>
      </c>
      <c r="B85" s="33">
        <v>173</v>
      </c>
      <c r="C85" s="13">
        <v>87</v>
      </c>
      <c r="D85" s="13">
        <v>40</v>
      </c>
      <c r="E85" s="13">
        <v>40</v>
      </c>
      <c r="F85" s="13">
        <v>61</v>
      </c>
      <c r="G85" s="13">
        <v>60</v>
      </c>
      <c r="H85" s="13">
        <v>87</v>
      </c>
      <c r="I85" s="13">
        <v>26</v>
      </c>
    </row>
    <row r="86" spans="1:9" ht="15" customHeight="1" x14ac:dyDescent="0.2">
      <c r="A86" s="44" t="s">
        <v>373</v>
      </c>
      <c r="B86" s="33">
        <v>25</v>
      </c>
      <c r="C86" s="13">
        <v>14</v>
      </c>
      <c r="D86" s="13">
        <v>4</v>
      </c>
      <c r="E86" s="13">
        <v>6</v>
      </c>
      <c r="F86" s="13">
        <v>6</v>
      </c>
      <c r="G86" s="13">
        <v>4</v>
      </c>
      <c r="H86" s="13">
        <v>18</v>
      </c>
      <c r="I86" s="13">
        <v>3</v>
      </c>
    </row>
    <row r="87" spans="1:9" ht="15" customHeight="1" x14ac:dyDescent="0.2">
      <c r="A87" s="44" t="s">
        <v>374</v>
      </c>
      <c r="B87" s="33">
        <v>115</v>
      </c>
      <c r="C87" s="13">
        <v>63</v>
      </c>
      <c r="D87" s="13">
        <v>36</v>
      </c>
      <c r="E87" s="13">
        <v>20</v>
      </c>
      <c r="F87" s="13">
        <v>46</v>
      </c>
      <c r="G87" s="13">
        <v>32</v>
      </c>
      <c r="H87" s="13">
        <v>64</v>
      </c>
      <c r="I87" s="13">
        <v>19</v>
      </c>
    </row>
    <row r="88" spans="1:9" ht="15" customHeight="1" x14ac:dyDescent="0.2">
      <c r="A88" s="44" t="s">
        <v>375</v>
      </c>
      <c r="B88" s="33">
        <v>36</v>
      </c>
      <c r="C88" s="13">
        <v>21</v>
      </c>
      <c r="D88" s="13">
        <v>17</v>
      </c>
      <c r="E88" s="13">
        <v>12</v>
      </c>
      <c r="F88" s="13">
        <v>12</v>
      </c>
      <c r="G88" s="13">
        <v>10</v>
      </c>
      <c r="H88" s="13">
        <v>25</v>
      </c>
      <c r="I88" s="13">
        <v>1</v>
      </c>
    </row>
    <row r="89" spans="1:9" ht="15" customHeight="1" x14ac:dyDescent="0.2">
      <c r="A89" s="44" t="s">
        <v>376</v>
      </c>
      <c r="B89" s="33">
        <v>19</v>
      </c>
      <c r="C89" s="13">
        <v>10</v>
      </c>
      <c r="D89" s="13">
        <v>7</v>
      </c>
      <c r="E89" s="13">
        <v>5</v>
      </c>
      <c r="F89" s="13">
        <v>6</v>
      </c>
      <c r="G89" s="13">
        <v>4</v>
      </c>
      <c r="H89" s="13">
        <v>12</v>
      </c>
      <c r="I89" s="13">
        <v>3</v>
      </c>
    </row>
    <row r="90" spans="1:9" ht="15" customHeight="1" x14ac:dyDescent="0.2">
      <c r="B90" s="156"/>
      <c r="C90" s="17"/>
      <c r="D90" s="17"/>
      <c r="E90" s="17"/>
      <c r="F90" s="17"/>
      <c r="G90" s="17"/>
      <c r="H90" s="17"/>
      <c r="I90" s="17"/>
    </row>
    <row r="91" spans="1:9" ht="15" customHeight="1" x14ac:dyDescent="0.2">
      <c r="A91" s="71" t="s">
        <v>36</v>
      </c>
      <c r="B91" s="156">
        <v>2572</v>
      </c>
      <c r="C91" s="17">
        <v>1282</v>
      </c>
      <c r="D91" s="17">
        <v>918</v>
      </c>
      <c r="E91" s="17">
        <v>659</v>
      </c>
      <c r="F91" s="17">
        <v>857</v>
      </c>
      <c r="G91" s="17">
        <v>931</v>
      </c>
      <c r="H91" s="17">
        <v>1272</v>
      </c>
      <c r="I91" s="17">
        <v>369</v>
      </c>
    </row>
    <row r="92" spans="1:9" ht="15" customHeight="1" x14ac:dyDescent="0.2">
      <c r="A92" s="44" t="s">
        <v>213</v>
      </c>
      <c r="B92" s="33">
        <v>66</v>
      </c>
      <c r="C92" s="13">
        <v>39</v>
      </c>
      <c r="D92" s="13">
        <v>25</v>
      </c>
      <c r="E92" s="13">
        <v>10</v>
      </c>
      <c r="F92" s="13">
        <v>26</v>
      </c>
      <c r="G92" s="13">
        <v>25</v>
      </c>
      <c r="H92" s="13">
        <v>30</v>
      </c>
      <c r="I92" s="13">
        <v>11</v>
      </c>
    </row>
    <row r="93" spans="1:9" ht="15" customHeight="1" x14ac:dyDescent="0.2">
      <c r="A93" s="44" t="s">
        <v>214</v>
      </c>
      <c r="B93" s="33">
        <v>175</v>
      </c>
      <c r="C93" s="13">
        <v>77</v>
      </c>
      <c r="D93" s="13">
        <v>61</v>
      </c>
      <c r="E93" s="13">
        <v>42</v>
      </c>
      <c r="F93" s="13">
        <v>64</v>
      </c>
      <c r="G93" s="13">
        <v>74</v>
      </c>
      <c r="H93" s="13">
        <v>74</v>
      </c>
      <c r="I93" s="13">
        <v>27</v>
      </c>
    </row>
    <row r="94" spans="1:9" ht="15" customHeight="1" x14ac:dyDescent="0.2">
      <c r="A94" s="44" t="s">
        <v>215</v>
      </c>
      <c r="B94" s="33">
        <v>52</v>
      </c>
      <c r="C94" s="13">
        <v>22</v>
      </c>
      <c r="D94" s="13">
        <v>16</v>
      </c>
      <c r="E94" s="13">
        <v>14</v>
      </c>
      <c r="F94" s="13">
        <v>16</v>
      </c>
      <c r="G94" s="13">
        <v>22</v>
      </c>
      <c r="H94" s="13">
        <v>24</v>
      </c>
      <c r="I94" s="13">
        <v>6</v>
      </c>
    </row>
    <row r="95" spans="1:9" ht="15" customHeight="1" x14ac:dyDescent="0.2">
      <c r="A95" s="44" t="s">
        <v>216</v>
      </c>
      <c r="B95" s="33">
        <v>88</v>
      </c>
      <c r="C95" s="13">
        <v>41</v>
      </c>
      <c r="D95" s="13">
        <v>45</v>
      </c>
      <c r="E95" s="13">
        <v>36</v>
      </c>
      <c r="F95" s="13">
        <v>21</v>
      </c>
      <c r="G95" s="13">
        <v>49</v>
      </c>
      <c r="H95" s="13">
        <v>33</v>
      </c>
      <c r="I95" s="13">
        <v>6</v>
      </c>
    </row>
    <row r="96" spans="1:9" ht="15" customHeight="1" x14ac:dyDescent="0.2">
      <c r="A96" s="44" t="s">
        <v>217</v>
      </c>
      <c r="B96" s="33">
        <v>35</v>
      </c>
      <c r="C96" s="13">
        <v>17</v>
      </c>
      <c r="D96" s="13">
        <v>13</v>
      </c>
      <c r="E96" s="13">
        <v>6</v>
      </c>
      <c r="F96" s="13">
        <v>16</v>
      </c>
      <c r="G96" s="13">
        <v>17</v>
      </c>
      <c r="H96" s="13">
        <v>17</v>
      </c>
      <c r="I96" s="13">
        <v>1</v>
      </c>
    </row>
    <row r="97" spans="1:9" ht="15" customHeight="1" x14ac:dyDescent="0.2">
      <c r="A97" s="44" t="s">
        <v>218</v>
      </c>
      <c r="B97" s="33">
        <v>175</v>
      </c>
      <c r="C97" s="13">
        <v>93</v>
      </c>
      <c r="D97" s="13">
        <v>58</v>
      </c>
      <c r="E97" s="13">
        <v>39</v>
      </c>
      <c r="F97" s="13">
        <v>62</v>
      </c>
      <c r="G97" s="13">
        <v>46</v>
      </c>
      <c r="H97" s="13">
        <v>102</v>
      </c>
      <c r="I97" s="13">
        <v>27</v>
      </c>
    </row>
    <row r="98" spans="1:9" ht="15" customHeight="1" x14ac:dyDescent="0.2">
      <c r="A98" s="44" t="s">
        <v>219</v>
      </c>
      <c r="B98" s="33">
        <v>45</v>
      </c>
      <c r="C98" s="13">
        <v>21</v>
      </c>
      <c r="D98" s="13">
        <v>17</v>
      </c>
      <c r="E98" s="13">
        <v>7</v>
      </c>
      <c r="F98" s="13">
        <v>18</v>
      </c>
      <c r="G98" s="13">
        <v>14</v>
      </c>
      <c r="H98" s="13">
        <v>21</v>
      </c>
      <c r="I98" s="13">
        <v>10</v>
      </c>
    </row>
    <row r="99" spans="1:9" ht="15" customHeight="1" x14ac:dyDescent="0.2">
      <c r="A99" s="44" t="s">
        <v>220</v>
      </c>
      <c r="B99" s="33">
        <v>31</v>
      </c>
      <c r="C99" s="13">
        <v>13</v>
      </c>
      <c r="D99" s="13">
        <v>9</v>
      </c>
      <c r="E99" s="13">
        <v>6</v>
      </c>
      <c r="F99" s="13">
        <v>14</v>
      </c>
      <c r="G99" s="13">
        <v>10</v>
      </c>
      <c r="H99" s="13">
        <v>14</v>
      </c>
      <c r="I99" s="13">
        <v>7</v>
      </c>
    </row>
    <row r="100" spans="1:9" ht="15" customHeight="1" x14ac:dyDescent="0.2">
      <c r="A100" s="44" t="s">
        <v>221</v>
      </c>
      <c r="B100" s="33">
        <v>12</v>
      </c>
      <c r="C100" s="13">
        <v>9</v>
      </c>
      <c r="D100" s="13">
        <v>4</v>
      </c>
      <c r="E100" s="13">
        <v>3</v>
      </c>
      <c r="F100" s="13">
        <v>5</v>
      </c>
      <c r="G100" s="13">
        <v>6</v>
      </c>
      <c r="H100" s="13">
        <v>3</v>
      </c>
      <c r="I100" s="13">
        <v>3</v>
      </c>
    </row>
    <row r="101" spans="1:9" ht="15" customHeight="1" x14ac:dyDescent="0.2">
      <c r="A101" s="44" t="s">
        <v>222</v>
      </c>
      <c r="B101" s="33">
        <v>5</v>
      </c>
      <c r="C101" s="13">
        <v>2</v>
      </c>
      <c r="D101" s="13" t="s">
        <v>262</v>
      </c>
      <c r="E101" s="13">
        <v>1</v>
      </c>
      <c r="F101" s="13">
        <v>3</v>
      </c>
      <c r="G101" s="13">
        <v>1</v>
      </c>
      <c r="H101" s="13">
        <v>3</v>
      </c>
      <c r="I101" s="13">
        <v>1</v>
      </c>
    </row>
    <row r="102" spans="1:9" ht="15" customHeight="1" x14ac:dyDescent="0.2">
      <c r="A102" s="44" t="s">
        <v>377</v>
      </c>
      <c r="B102" s="33">
        <v>52</v>
      </c>
      <c r="C102" s="13">
        <v>29</v>
      </c>
      <c r="D102" s="13">
        <v>18</v>
      </c>
      <c r="E102" s="13">
        <v>19</v>
      </c>
      <c r="F102" s="13">
        <v>14</v>
      </c>
      <c r="G102" s="13">
        <v>13</v>
      </c>
      <c r="H102" s="13">
        <v>31</v>
      </c>
      <c r="I102" s="13">
        <v>8</v>
      </c>
    </row>
    <row r="103" spans="1:9" ht="15" customHeight="1" x14ac:dyDescent="0.2">
      <c r="A103" s="44" t="s">
        <v>378</v>
      </c>
      <c r="B103" s="33">
        <v>35</v>
      </c>
      <c r="C103" s="13">
        <v>20</v>
      </c>
      <c r="D103" s="13">
        <v>15</v>
      </c>
      <c r="E103" s="13">
        <v>15</v>
      </c>
      <c r="F103" s="13">
        <v>6</v>
      </c>
      <c r="G103" s="13">
        <v>22</v>
      </c>
      <c r="H103" s="13">
        <v>10</v>
      </c>
      <c r="I103" s="13">
        <v>3</v>
      </c>
    </row>
    <row r="104" spans="1:9" ht="15" customHeight="1" x14ac:dyDescent="0.2">
      <c r="A104" s="44" t="s">
        <v>299</v>
      </c>
      <c r="B104" s="33">
        <v>291</v>
      </c>
      <c r="C104" s="13">
        <v>134</v>
      </c>
      <c r="D104" s="13">
        <v>126</v>
      </c>
      <c r="E104" s="13">
        <v>61</v>
      </c>
      <c r="F104" s="13">
        <v>108</v>
      </c>
      <c r="G104" s="13">
        <v>106</v>
      </c>
      <c r="H104" s="13">
        <v>152</v>
      </c>
      <c r="I104" s="13">
        <v>33</v>
      </c>
    </row>
    <row r="105" spans="1:9" ht="15" customHeight="1" x14ac:dyDescent="0.2">
      <c r="A105" s="44" t="s">
        <v>300</v>
      </c>
      <c r="B105" s="33">
        <v>205</v>
      </c>
      <c r="C105" s="13">
        <v>116</v>
      </c>
      <c r="D105" s="13">
        <v>63</v>
      </c>
      <c r="E105" s="13">
        <v>48</v>
      </c>
      <c r="F105" s="13">
        <v>71</v>
      </c>
      <c r="G105" s="13">
        <v>45</v>
      </c>
      <c r="H105" s="13">
        <v>120</v>
      </c>
      <c r="I105" s="13">
        <v>40</v>
      </c>
    </row>
    <row r="106" spans="1:9" ht="15" customHeight="1" x14ac:dyDescent="0.2">
      <c r="A106" s="44" t="s">
        <v>379</v>
      </c>
      <c r="B106" s="33">
        <v>115</v>
      </c>
      <c r="C106" s="13">
        <v>60</v>
      </c>
      <c r="D106" s="13">
        <v>31</v>
      </c>
      <c r="E106" s="13">
        <v>27</v>
      </c>
      <c r="F106" s="13">
        <v>44</v>
      </c>
      <c r="G106" s="13">
        <v>24</v>
      </c>
      <c r="H106" s="13">
        <v>70</v>
      </c>
      <c r="I106" s="13">
        <v>21</v>
      </c>
    </row>
    <row r="107" spans="1:9" ht="15" customHeight="1" x14ac:dyDescent="0.2">
      <c r="A107" s="44" t="s">
        <v>28</v>
      </c>
      <c r="B107" s="33">
        <v>502</v>
      </c>
      <c r="C107" s="13">
        <v>235</v>
      </c>
      <c r="D107" s="13">
        <v>188</v>
      </c>
      <c r="E107" s="13">
        <v>121</v>
      </c>
      <c r="F107" s="13">
        <v>152</v>
      </c>
      <c r="G107" s="13">
        <v>186</v>
      </c>
      <c r="H107" s="13">
        <v>235</v>
      </c>
      <c r="I107" s="13">
        <v>81</v>
      </c>
    </row>
    <row r="108" spans="1:9" ht="15" customHeight="1" x14ac:dyDescent="0.2">
      <c r="A108" s="44" t="s">
        <v>380</v>
      </c>
      <c r="B108" s="33">
        <v>21</v>
      </c>
      <c r="C108" s="13">
        <v>12</v>
      </c>
      <c r="D108" s="13">
        <v>8</v>
      </c>
      <c r="E108" s="13">
        <v>1</v>
      </c>
      <c r="F108" s="13">
        <v>12</v>
      </c>
      <c r="G108" s="13">
        <v>8</v>
      </c>
      <c r="H108" s="13">
        <v>11</v>
      </c>
      <c r="I108" s="13">
        <v>2</v>
      </c>
    </row>
    <row r="109" spans="1:9" ht="15" customHeight="1" x14ac:dyDescent="0.2">
      <c r="A109" s="44" t="s">
        <v>381</v>
      </c>
      <c r="B109" s="33">
        <v>158</v>
      </c>
      <c r="C109" s="13">
        <v>87</v>
      </c>
      <c r="D109" s="13">
        <v>63</v>
      </c>
      <c r="E109" s="13">
        <v>49</v>
      </c>
      <c r="F109" s="13">
        <v>46</v>
      </c>
      <c r="G109" s="13">
        <v>68</v>
      </c>
      <c r="H109" s="13">
        <v>75</v>
      </c>
      <c r="I109" s="13">
        <v>15</v>
      </c>
    </row>
    <row r="110" spans="1:9" ht="15" customHeight="1" x14ac:dyDescent="0.2">
      <c r="A110" s="44" t="s">
        <v>382</v>
      </c>
      <c r="B110" s="33">
        <v>92</v>
      </c>
      <c r="C110" s="13">
        <v>46</v>
      </c>
      <c r="D110" s="13">
        <v>27</v>
      </c>
      <c r="E110" s="13">
        <v>18</v>
      </c>
      <c r="F110" s="13">
        <v>35</v>
      </c>
      <c r="G110" s="13">
        <v>19</v>
      </c>
      <c r="H110" s="13">
        <v>53</v>
      </c>
      <c r="I110" s="13">
        <v>20</v>
      </c>
    </row>
    <row r="111" spans="1:9" ht="15" customHeight="1" x14ac:dyDescent="0.2">
      <c r="A111" s="44" t="s">
        <v>383</v>
      </c>
      <c r="B111" s="33">
        <v>15</v>
      </c>
      <c r="C111" s="13">
        <v>8</v>
      </c>
      <c r="D111" s="13">
        <v>6</v>
      </c>
      <c r="E111" s="13">
        <v>5</v>
      </c>
      <c r="F111" s="13">
        <v>5</v>
      </c>
      <c r="G111" s="13">
        <v>6</v>
      </c>
      <c r="H111" s="13">
        <v>9</v>
      </c>
      <c r="I111" s="13" t="s">
        <v>262</v>
      </c>
    </row>
    <row r="112" spans="1:9" ht="15" customHeight="1" x14ac:dyDescent="0.2">
      <c r="A112" s="44" t="s">
        <v>384</v>
      </c>
      <c r="B112" s="33">
        <v>99</v>
      </c>
      <c r="C112" s="13">
        <v>44</v>
      </c>
      <c r="D112" s="13">
        <v>41</v>
      </c>
      <c r="E112" s="13">
        <v>36</v>
      </c>
      <c r="F112" s="13">
        <v>30</v>
      </c>
      <c r="G112" s="13">
        <v>58</v>
      </c>
      <c r="H112" s="13">
        <v>35</v>
      </c>
      <c r="I112" s="13">
        <v>6</v>
      </c>
    </row>
    <row r="113" spans="1:9" ht="15" customHeight="1" x14ac:dyDescent="0.2">
      <c r="A113" s="44" t="s">
        <v>385</v>
      </c>
      <c r="B113" s="33">
        <v>47</v>
      </c>
      <c r="C113" s="13">
        <v>27</v>
      </c>
      <c r="D113" s="13">
        <v>14</v>
      </c>
      <c r="E113" s="13">
        <v>11</v>
      </c>
      <c r="F113" s="13">
        <v>15</v>
      </c>
      <c r="G113" s="13">
        <v>17</v>
      </c>
      <c r="H113" s="13">
        <v>25</v>
      </c>
      <c r="I113" s="13">
        <v>5</v>
      </c>
    </row>
    <row r="114" spans="1:9" ht="15" customHeight="1" x14ac:dyDescent="0.2">
      <c r="A114" s="44" t="s">
        <v>386</v>
      </c>
      <c r="B114" s="33">
        <v>27</v>
      </c>
      <c r="C114" s="13">
        <v>14</v>
      </c>
      <c r="D114" s="13">
        <v>6</v>
      </c>
      <c r="E114" s="13">
        <v>9</v>
      </c>
      <c r="F114" s="13">
        <v>6</v>
      </c>
      <c r="G114" s="13">
        <v>12</v>
      </c>
      <c r="H114" s="13">
        <v>12</v>
      </c>
      <c r="I114" s="13">
        <v>3</v>
      </c>
    </row>
    <row r="115" spans="1:9" ht="15" customHeight="1" x14ac:dyDescent="0.2">
      <c r="A115" s="44" t="s">
        <v>387</v>
      </c>
      <c r="B115" s="33">
        <v>97</v>
      </c>
      <c r="C115" s="13">
        <v>45</v>
      </c>
      <c r="D115" s="13">
        <v>28</v>
      </c>
      <c r="E115" s="13">
        <v>36</v>
      </c>
      <c r="F115" s="13">
        <v>26</v>
      </c>
      <c r="G115" s="13">
        <v>42</v>
      </c>
      <c r="H115" s="13">
        <v>47</v>
      </c>
      <c r="I115" s="13">
        <v>8</v>
      </c>
    </row>
    <row r="116" spans="1:9" ht="15" customHeight="1" x14ac:dyDescent="0.2">
      <c r="A116" s="44" t="s">
        <v>388</v>
      </c>
      <c r="B116" s="33">
        <v>83</v>
      </c>
      <c r="C116" s="13">
        <v>44</v>
      </c>
      <c r="D116" s="13">
        <v>25</v>
      </c>
      <c r="E116" s="13">
        <v>26</v>
      </c>
      <c r="F116" s="13">
        <v>25</v>
      </c>
      <c r="G116" s="13">
        <v>31</v>
      </c>
      <c r="H116" s="13">
        <v>39</v>
      </c>
      <c r="I116" s="13">
        <v>13</v>
      </c>
    </row>
    <row r="117" spans="1:9" ht="15" customHeight="1" x14ac:dyDescent="0.2">
      <c r="A117" s="44" t="s">
        <v>389</v>
      </c>
      <c r="B117" s="33">
        <v>23</v>
      </c>
      <c r="C117" s="13">
        <v>11</v>
      </c>
      <c r="D117" s="13">
        <v>5</v>
      </c>
      <c r="E117" s="13">
        <v>6</v>
      </c>
      <c r="F117" s="13">
        <v>10</v>
      </c>
      <c r="G117" s="13">
        <v>3</v>
      </c>
      <c r="H117" s="13">
        <v>15</v>
      </c>
      <c r="I117" s="13">
        <v>5</v>
      </c>
    </row>
    <row r="118" spans="1:9" ht="15" customHeight="1" x14ac:dyDescent="0.2">
      <c r="A118" s="44" t="s">
        <v>390</v>
      </c>
      <c r="B118" s="156">
        <v>26</v>
      </c>
      <c r="C118" s="17">
        <v>16</v>
      </c>
      <c r="D118" s="17">
        <v>6</v>
      </c>
      <c r="E118" s="17">
        <v>7</v>
      </c>
      <c r="F118" s="17">
        <v>7</v>
      </c>
      <c r="G118" s="17">
        <v>7</v>
      </c>
      <c r="H118" s="17">
        <v>12</v>
      </c>
      <c r="I118" s="17">
        <v>7</v>
      </c>
    </row>
    <row r="119" spans="1:9" ht="15" customHeight="1" x14ac:dyDescent="0.2">
      <c r="B119" s="156"/>
      <c r="C119" s="17"/>
      <c r="D119" s="17"/>
      <c r="E119" s="17"/>
      <c r="F119" s="17"/>
      <c r="G119" s="17"/>
      <c r="H119" s="17"/>
      <c r="I119" s="17"/>
    </row>
    <row r="120" spans="1:9" ht="15" customHeight="1" x14ac:dyDescent="0.2">
      <c r="A120" s="71" t="s">
        <v>469</v>
      </c>
      <c r="B120" s="156">
        <v>1792</v>
      </c>
      <c r="C120" s="17">
        <v>823</v>
      </c>
      <c r="D120" s="17">
        <v>948</v>
      </c>
      <c r="E120" s="17">
        <v>367</v>
      </c>
      <c r="F120" s="17">
        <v>682</v>
      </c>
      <c r="G120" s="17">
        <v>681</v>
      </c>
      <c r="H120" s="17">
        <v>890</v>
      </c>
      <c r="I120" s="17">
        <v>221</v>
      </c>
    </row>
    <row r="121" spans="1:9" ht="15" customHeight="1" x14ac:dyDescent="0.2">
      <c r="A121" s="44" t="s">
        <v>391</v>
      </c>
      <c r="B121" s="33">
        <v>45</v>
      </c>
      <c r="C121" s="13">
        <v>20</v>
      </c>
      <c r="D121" s="13">
        <v>20</v>
      </c>
      <c r="E121" s="13">
        <v>6</v>
      </c>
      <c r="F121" s="13">
        <v>21</v>
      </c>
      <c r="G121" s="13">
        <v>16</v>
      </c>
      <c r="H121" s="13">
        <v>21</v>
      </c>
      <c r="I121" s="13">
        <v>8</v>
      </c>
    </row>
    <row r="122" spans="1:9" ht="15" customHeight="1" x14ac:dyDescent="0.2">
      <c r="A122" s="44" t="s">
        <v>307</v>
      </c>
      <c r="B122" s="33">
        <v>619</v>
      </c>
      <c r="C122" s="13">
        <v>258</v>
      </c>
      <c r="D122" s="13">
        <v>314</v>
      </c>
      <c r="E122" s="13">
        <v>128</v>
      </c>
      <c r="F122" s="13">
        <v>244</v>
      </c>
      <c r="G122" s="13">
        <v>207</v>
      </c>
      <c r="H122" s="13">
        <v>326</v>
      </c>
      <c r="I122" s="13">
        <v>86</v>
      </c>
    </row>
    <row r="123" spans="1:9" ht="15" customHeight="1" x14ac:dyDescent="0.2">
      <c r="A123" s="44" t="s">
        <v>416</v>
      </c>
      <c r="B123" s="33">
        <v>42</v>
      </c>
      <c r="C123" s="13">
        <v>14</v>
      </c>
      <c r="D123" s="13">
        <v>25</v>
      </c>
      <c r="E123" s="13">
        <v>5</v>
      </c>
      <c r="F123" s="13">
        <v>17</v>
      </c>
      <c r="G123" s="13">
        <v>10</v>
      </c>
      <c r="H123" s="13">
        <v>24</v>
      </c>
      <c r="I123" s="13">
        <v>8</v>
      </c>
    </row>
    <row r="124" spans="1:9" ht="15" customHeight="1" x14ac:dyDescent="0.2">
      <c r="A124" s="44" t="s">
        <v>308</v>
      </c>
      <c r="B124" s="33">
        <v>734</v>
      </c>
      <c r="C124" s="13">
        <v>370</v>
      </c>
      <c r="D124" s="13">
        <v>439</v>
      </c>
      <c r="E124" s="13">
        <v>148</v>
      </c>
      <c r="F124" s="13">
        <v>275</v>
      </c>
      <c r="G124" s="13">
        <v>343</v>
      </c>
      <c r="H124" s="13">
        <v>316</v>
      </c>
      <c r="I124" s="13">
        <v>75</v>
      </c>
    </row>
    <row r="125" spans="1:9" ht="15" customHeight="1" x14ac:dyDescent="0.2">
      <c r="A125" s="44" t="s">
        <v>403</v>
      </c>
      <c r="B125" s="33">
        <v>72</v>
      </c>
      <c r="C125" s="13">
        <v>39</v>
      </c>
      <c r="D125" s="13">
        <v>37</v>
      </c>
      <c r="E125" s="13">
        <v>9</v>
      </c>
      <c r="F125" s="13">
        <v>33</v>
      </c>
      <c r="G125" s="13">
        <v>23</v>
      </c>
      <c r="H125" s="13">
        <v>42</v>
      </c>
      <c r="I125" s="13">
        <v>7</v>
      </c>
    </row>
    <row r="126" spans="1:9" ht="15" customHeight="1" x14ac:dyDescent="0.2">
      <c r="A126" s="44" t="s">
        <v>32</v>
      </c>
      <c r="B126" s="33">
        <v>280</v>
      </c>
      <c r="C126" s="13">
        <v>122</v>
      </c>
      <c r="D126" s="13">
        <v>113</v>
      </c>
      <c r="E126" s="13">
        <v>71</v>
      </c>
      <c r="F126" s="13">
        <v>92</v>
      </c>
      <c r="G126" s="13">
        <v>82</v>
      </c>
      <c r="H126" s="13">
        <v>161</v>
      </c>
      <c r="I126" s="13">
        <v>37</v>
      </c>
    </row>
    <row r="127" spans="1:9" ht="15" customHeight="1" x14ac:dyDescent="0.2">
      <c r="A127" s="44"/>
      <c r="B127" s="156"/>
      <c r="C127" s="17"/>
      <c r="D127" s="17"/>
      <c r="E127" s="17"/>
      <c r="F127" s="17"/>
      <c r="G127" s="17"/>
      <c r="H127" s="17"/>
      <c r="I127" s="17"/>
    </row>
    <row r="128" spans="1:9" ht="15" customHeight="1" x14ac:dyDescent="0.2">
      <c r="A128" s="71" t="s">
        <v>470</v>
      </c>
      <c r="B128" s="156">
        <v>975</v>
      </c>
      <c r="C128" s="17">
        <v>493</v>
      </c>
      <c r="D128" s="17">
        <v>322</v>
      </c>
      <c r="E128" s="17">
        <v>196</v>
      </c>
      <c r="F128" s="17">
        <v>361</v>
      </c>
      <c r="G128" s="17">
        <v>330</v>
      </c>
      <c r="H128" s="17">
        <v>469</v>
      </c>
      <c r="I128" s="17">
        <v>176</v>
      </c>
    </row>
    <row r="129" spans="1:9" ht="15" customHeight="1" x14ac:dyDescent="0.2">
      <c r="A129" s="44" t="s">
        <v>340</v>
      </c>
      <c r="B129" s="33">
        <v>18</v>
      </c>
      <c r="C129" s="13">
        <v>8</v>
      </c>
      <c r="D129" s="13">
        <v>6</v>
      </c>
      <c r="E129" s="13">
        <v>2</v>
      </c>
      <c r="F129" s="13">
        <v>8</v>
      </c>
      <c r="G129" s="13">
        <v>4</v>
      </c>
      <c r="H129" s="13">
        <v>10</v>
      </c>
      <c r="I129" s="13">
        <v>4</v>
      </c>
    </row>
    <row r="130" spans="1:9" ht="15" customHeight="1" x14ac:dyDescent="0.2">
      <c r="A130" s="44" t="s">
        <v>287</v>
      </c>
      <c r="B130" s="33">
        <v>202</v>
      </c>
      <c r="C130" s="13">
        <v>97</v>
      </c>
      <c r="D130" s="13">
        <v>55</v>
      </c>
      <c r="E130" s="13">
        <v>44</v>
      </c>
      <c r="F130" s="13">
        <v>73</v>
      </c>
      <c r="G130" s="13">
        <v>60</v>
      </c>
      <c r="H130" s="13">
        <v>97</v>
      </c>
      <c r="I130" s="13">
        <v>45</v>
      </c>
    </row>
    <row r="131" spans="1:9" ht="15" customHeight="1" x14ac:dyDescent="0.2">
      <c r="A131" s="44" t="s">
        <v>279</v>
      </c>
      <c r="B131" s="33">
        <v>237</v>
      </c>
      <c r="C131" s="13">
        <v>127</v>
      </c>
      <c r="D131" s="13">
        <v>84</v>
      </c>
      <c r="E131" s="13">
        <v>45</v>
      </c>
      <c r="F131" s="13">
        <v>100</v>
      </c>
      <c r="G131" s="13">
        <v>68</v>
      </c>
      <c r="H131" s="13">
        <v>133</v>
      </c>
      <c r="I131" s="13">
        <v>36</v>
      </c>
    </row>
    <row r="132" spans="1:9" ht="15" customHeight="1" x14ac:dyDescent="0.2">
      <c r="A132" s="44" t="s">
        <v>341</v>
      </c>
      <c r="B132" s="33">
        <v>67</v>
      </c>
      <c r="C132" s="13">
        <v>40</v>
      </c>
      <c r="D132" s="13">
        <v>19</v>
      </c>
      <c r="E132" s="13">
        <v>14</v>
      </c>
      <c r="F132" s="13">
        <v>27</v>
      </c>
      <c r="G132" s="13">
        <v>18</v>
      </c>
      <c r="H132" s="13">
        <v>34</v>
      </c>
      <c r="I132" s="13">
        <v>15</v>
      </c>
    </row>
    <row r="133" spans="1:9" ht="15" customHeight="1" x14ac:dyDescent="0.2">
      <c r="A133" s="44" t="s">
        <v>342</v>
      </c>
      <c r="B133" s="33">
        <v>105</v>
      </c>
      <c r="C133" s="13">
        <v>51</v>
      </c>
      <c r="D133" s="13">
        <v>44</v>
      </c>
      <c r="E133" s="13">
        <v>23</v>
      </c>
      <c r="F133" s="13">
        <v>37</v>
      </c>
      <c r="G133" s="13">
        <v>35</v>
      </c>
      <c r="H133" s="13">
        <v>53</v>
      </c>
      <c r="I133" s="13">
        <v>17</v>
      </c>
    </row>
    <row r="134" spans="1:9" ht="15" customHeight="1" x14ac:dyDescent="0.2">
      <c r="A134" s="44" t="s">
        <v>282</v>
      </c>
      <c r="B134" s="33">
        <v>346</v>
      </c>
      <c r="C134" s="13">
        <v>170</v>
      </c>
      <c r="D134" s="13">
        <v>114</v>
      </c>
      <c r="E134" s="13">
        <v>68</v>
      </c>
      <c r="F134" s="13">
        <v>116</v>
      </c>
      <c r="G134" s="13">
        <v>145</v>
      </c>
      <c r="H134" s="13">
        <v>142</v>
      </c>
      <c r="I134" s="13">
        <v>59</v>
      </c>
    </row>
    <row r="135" spans="1:9" ht="15" customHeight="1" x14ac:dyDescent="0.2">
      <c r="A135" s="44"/>
      <c r="B135" s="156"/>
      <c r="C135" s="17"/>
      <c r="D135" s="17"/>
      <c r="E135" s="17"/>
      <c r="F135" s="17"/>
      <c r="G135" s="17"/>
      <c r="H135" s="17"/>
      <c r="I135" s="17"/>
    </row>
    <row r="136" spans="1:9" ht="15" customHeight="1" x14ac:dyDescent="0.2">
      <c r="A136" s="71" t="s">
        <v>39</v>
      </c>
      <c r="B136" s="156">
        <v>6156</v>
      </c>
      <c r="C136" s="17">
        <v>3193</v>
      </c>
      <c r="D136" s="17">
        <v>2379</v>
      </c>
      <c r="E136" s="17">
        <v>1180</v>
      </c>
      <c r="F136" s="17">
        <v>2310</v>
      </c>
      <c r="G136" s="17">
        <v>1826</v>
      </c>
      <c r="H136" s="17">
        <v>3236</v>
      </c>
      <c r="I136" s="17">
        <v>1094</v>
      </c>
    </row>
    <row r="137" spans="1:9" ht="15" customHeight="1" x14ac:dyDescent="0.2">
      <c r="A137" s="44" t="s">
        <v>392</v>
      </c>
      <c r="B137" s="33">
        <v>108</v>
      </c>
      <c r="C137" s="13">
        <v>56</v>
      </c>
      <c r="D137" s="13">
        <v>35</v>
      </c>
      <c r="E137" s="13">
        <v>22</v>
      </c>
      <c r="F137" s="13">
        <v>42</v>
      </c>
      <c r="G137" s="13">
        <v>29</v>
      </c>
      <c r="H137" s="13">
        <v>67</v>
      </c>
      <c r="I137" s="13">
        <v>12</v>
      </c>
    </row>
    <row r="138" spans="1:9" ht="15" customHeight="1" x14ac:dyDescent="0.2">
      <c r="A138" s="44" t="s">
        <v>23</v>
      </c>
      <c r="B138" s="33">
        <v>1367</v>
      </c>
      <c r="C138" s="13">
        <v>676</v>
      </c>
      <c r="D138" s="13">
        <v>433</v>
      </c>
      <c r="E138" s="13">
        <v>265</v>
      </c>
      <c r="F138" s="13">
        <v>413</v>
      </c>
      <c r="G138" s="13">
        <v>436</v>
      </c>
      <c r="H138" s="13">
        <v>654</v>
      </c>
      <c r="I138" s="13">
        <v>277</v>
      </c>
    </row>
    <row r="139" spans="1:9" ht="15" customHeight="1" x14ac:dyDescent="0.2">
      <c r="A139" s="44" t="s">
        <v>393</v>
      </c>
      <c r="B139" s="33">
        <v>19</v>
      </c>
      <c r="C139" s="13">
        <v>12</v>
      </c>
      <c r="D139" s="13">
        <v>10</v>
      </c>
      <c r="E139" s="13">
        <v>6</v>
      </c>
      <c r="F139" s="13">
        <v>5</v>
      </c>
      <c r="G139" s="13">
        <v>6</v>
      </c>
      <c r="H139" s="13">
        <v>10</v>
      </c>
      <c r="I139" s="13">
        <v>3</v>
      </c>
    </row>
    <row r="140" spans="1:9" ht="15" customHeight="1" x14ac:dyDescent="0.2">
      <c r="A140" s="44" t="s">
        <v>394</v>
      </c>
      <c r="B140" s="33">
        <v>35</v>
      </c>
      <c r="C140" s="13">
        <v>16</v>
      </c>
      <c r="D140" s="13">
        <v>9</v>
      </c>
      <c r="E140" s="13">
        <v>7</v>
      </c>
      <c r="F140" s="13">
        <v>11</v>
      </c>
      <c r="G140" s="13">
        <v>10</v>
      </c>
      <c r="H140" s="13">
        <v>21</v>
      </c>
      <c r="I140" s="13">
        <v>4</v>
      </c>
    </row>
    <row r="141" spans="1:9" ht="15" customHeight="1" x14ac:dyDescent="0.2">
      <c r="A141" s="44" t="s">
        <v>395</v>
      </c>
      <c r="B141" s="33">
        <v>40</v>
      </c>
      <c r="C141" s="13">
        <v>20</v>
      </c>
      <c r="D141" s="13">
        <v>12</v>
      </c>
      <c r="E141" s="13">
        <v>9</v>
      </c>
      <c r="F141" s="13">
        <v>17</v>
      </c>
      <c r="G141" s="13">
        <v>5</v>
      </c>
      <c r="H141" s="13">
        <v>29</v>
      </c>
      <c r="I141" s="13">
        <v>6</v>
      </c>
    </row>
    <row r="142" spans="1:9" ht="15" customHeight="1" x14ac:dyDescent="0.2">
      <c r="A142" s="44" t="s">
        <v>396</v>
      </c>
      <c r="B142" s="33">
        <v>79</v>
      </c>
      <c r="C142" s="13">
        <v>42</v>
      </c>
      <c r="D142" s="13">
        <v>40</v>
      </c>
      <c r="E142" s="13">
        <v>16</v>
      </c>
      <c r="F142" s="13">
        <v>36</v>
      </c>
      <c r="G142" s="13">
        <v>25</v>
      </c>
      <c r="H142" s="13">
        <v>43</v>
      </c>
      <c r="I142" s="13">
        <v>11</v>
      </c>
    </row>
    <row r="143" spans="1:9" ht="15" customHeight="1" x14ac:dyDescent="0.2">
      <c r="A143" s="44" t="s">
        <v>274</v>
      </c>
      <c r="B143" s="33">
        <v>290</v>
      </c>
      <c r="C143" s="13">
        <v>137</v>
      </c>
      <c r="D143" s="13">
        <v>117</v>
      </c>
      <c r="E143" s="13">
        <v>40</v>
      </c>
      <c r="F143" s="13">
        <v>130</v>
      </c>
      <c r="G143" s="13">
        <v>87</v>
      </c>
      <c r="H143" s="13">
        <v>156</v>
      </c>
      <c r="I143" s="13">
        <v>47</v>
      </c>
    </row>
    <row r="144" spans="1:9" ht="15" customHeight="1" x14ac:dyDescent="0.2">
      <c r="A144" s="44" t="s">
        <v>397</v>
      </c>
      <c r="B144" s="33">
        <v>45</v>
      </c>
      <c r="C144" s="13">
        <v>21</v>
      </c>
      <c r="D144" s="13">
        <v>16</v>
      </c>
      <c r="E144" s="13">
        <v>8</v>
      </c>
      <c r="F144" s="13">
        <v>21</v>
      </c>
      <c r="G144" s="13">
        <v>10</v>
      </c>
      <c r="H144" s="13">
        <v>22</v>
      </c>
      <c r="I144" s="13">
        <v>13</v>
      </c>
    </row>
    <row r="145" spans="1:9" ht="15" customHeight="1" x14ac:dyDescent="0.2">
      <c r="A145" s="44" t="s">
        <v>398</v>
      </c>
      <c r="B145" s="33">
        <v>27</v>
      </c>
      <c r="C145" s="13">
        <v>10</v>
      </c>
      <c r="D145" s="13">
        <v>10</v>
      </c>
      <c r="E145" s="13">
        <v>7</v>
      </c>
      <c r="F145" s="13">
        <v>10</v>
      </c>
      <c r="G145" s="13">
        <v>5</v>
      </c>
      <c r="H145" s="13">
        <v>18</v>
      </c>
      <c r="I145" s="13">
        <v>4</v>
      </c>
    </row>
    <row r="146" spans="1:9" ht="15" customHeight="1" x14ac:dyDescent="0.2">
      <c r="A146" s="44" t="s">
        <v>312</v>
      </c>
      <c r="B146" s="33">
        <v>98</v>
      </c>
      <c r="C146" s="13">
        <v>58</v>
      </c>
      <c r="D146" s="13">
        <v>35</v>
      </c>
      <c r="E146" s="13">
        <v>23</v>
      </c>
      <c r="F146" s="13">
        <v>34</v>
      </c>
      <c r="G146" s="13">
        <v>31</v>
      </c>
      <c r="H146" s="13">
        <v>43</v>
      </c>
      <c r="I146" s="13">
        <v>24</v>
      </c>
    </row>
    <row r="147" spans="1:9" ht="15" customHeight="1" x14ac:dyDescent="0.2">
      <c r="A147" s="44" t="s">
        <v>399</v>
      </c>
      <c r="B147" s="33">
        <v>63</v>
      </c>
      <c r="C147" s="13">
        <v>38</v>
      </c>
      <c r="D147" s="13">
        <v>21</v>
      </c>
      <c r="E147" s="13">
        <v>11</v>
      </c>
      <c r="F147" s="13">
        <v>17</v>
      </c>
      <c r="G147" s="13">
        <v>18</v>
      </c>
      <c r="H147" s="13">
        <v>34</v>
      </c>
      <c r="I147" s="13">
        <v>11</v>
      </c>
    </row>
    <row r="148" spans="1:9" ht="15" customHeight="1" x14ac:dyDescent="0.2">
      <c r="A148" s="44" t="s">
        <v>400</v>
      </c>
      <c r="B148" s="33">
        <v>95</v>
      </c>
      <c r="C148" s="13">
        <v>48</v>
      </c>
      <c r="D148" s="13">
        <v>42</v>
      </c>
      <c r="E148" s="13">
        <v>20</v>
      </c>
      <c r="F148" s="13">
        <v>46</v>
      </c>
      <c r="G148" s="13">
        <v>31</v>
      </c>
      <c r="H148" s="13">
        <v>54</v>
      </c>
      <c r="I148" s="13">
        <v>10</v>
      </c>
    </row>
    <row r="149" spans="1:9" ht="15" customHeight="1" x14ac:dyDescent="0.2">
      <c r="A149" s="44" t="s">
        <v>401</v>
      </c>
      <c r="B149" s="33">
        <v>113</v>
      </c>
      <c r="C149" s="13">
        <v>60</v>
      </c>
      <c r="D149" s="13">
        <v>39</v>
      </c>
      <c r="E149" s="13">
        <v>26</v>
      </c>
      <c r="F149" s="13">
        <v>39</v>
      </c>
      <c r="G149" s="13">
        <v>38</v>
      </c>
      <c r="H149" s="13">
        <v>56</v>
      </c>
      <c r="I149" s="13">
        <v>19</v>
      </c>
    </row>
    <row r="150" spans="1:9" ht="15" customHeight="1" x14ac:dyDescent="0.2">
      <c r="A150" s="44" t="s">
        <v>402</v>
      </c>
      <c r="B150" s="33">
        <v>97</v>
      </c>
      <c r="C150" s="13">
        <v>49</v>
      </c>
      <c r="D150" s="13">
        <v>28</v>
      </c>
      <c r="E150" s="13">
        <v>18</v>
      </c>
      <c r="F150" s="13">
        <v>37</v>
      </c>
      <c r="G150" s="13">
        <v>32</v>
      </c>
      <c r="H150" s="13">
        <v>45</v>
      </c>
      <c r="I150" s="13">
        <v>20</v>
      </c>
    </row>
    <row r="151" spans="1:9" ht="15" customHeight="1" x14ac:dyDescent="0.2">
      <c r="A151" s="44" t="s">
        <v>404</v>
      </c>
      <c r="B151" s="33">
        <v>39</v>
      </c>
      <c r="C151" s="13">
        <v>21</v>
      </c>
      <c r="D151" s="13">
        <v>10</v>
      </c>
      <c r="E151" s="13">
        <v>8</v>
      </c>
      <c r="F151" s="13">
        <v>13</v>
      </c>
      <c r="G151" s="13">
        <v>12</v>
      </c>
      <c r="H151" s="13">
        <v>23</v>
      </c>
      <c r="I151" s="13">
        <v>4</v>
      </c>
    </row>
    <row r="152" spans="1:9" ht="15" customHeight="1" x14ac:dyDescent="0.2">
      <c r="A152" s="44" t="s">
        <v>405</v>
      </c>
      <c r="B152" s="33">
        <v>316</v>
      </c>
      <c r="C152" s="13">
        <v>149</v>
      </c>
      <c r="D152" s="13">
        <v>121</v>
      </c>
      <c r="E152" s="13">
        <v>61</v>
      </c>
      <c r="F152" s="13">
        <v>134</v>
      </c>
      <c r="G152" s="13">
        <v>103</v>
      </c>
      <c r="H152" s="13">
        <v>173</v>
      </c>
      <c r="I152" s="13">
        <v>40</v>
      </c>
    </row>
    <row r="153" spans="1:9" ht="15" customHeight="1" x14ac:dyDescent="0.2">
      <c r="A153" s="44" t="s">
        <v>406</v>
      </c>
      <c r="B153" s="33">
        <v>117</v>
      </c>
      <c r="C153" s="13">
        <v>59</v>
      </c>
      <c r="D153" s="13">
        <v>41</v>
      </c>
      <c r="E153" s="13">
        <v>13</v>
      </c>
      <c r="F153" s="13">
        <v>57</v>
      </c>
      <c r="G153" s="13">
        <v>37</v>
      </c>
      <c r="H153" s="13">
        <v>72</v>
      </c>
      <c r="I153" s="13">
        <v>8</v>
      </c>
    </row>
    <row r="154" spans="1:9" ht="15" customHeight="1" x14ac:dyDescent="0.2">
      <c r="A154" s="44" t="s">
        <v>275</v>
      </c>
      <c r="B154" s="33">
        <v>465</v>
      </c>
      <c r="C154" s="13">
        <v>251</v>
      </c>
      <c r="D154" s="13">
        <v>258</v>
      </c>
      <c r="E154" s="13">
        <v>76</v>
      </c>
      <c r="F154" s="13">
        <v>209</v>
      </c>
      <c r="G154" s="13">
        <v>130</v>
      </c>
      <c r="H154" s="13">
        <v>264</v>
      </c>
      <c r="I154" s="13">
        <v>71</v>
      </c>
    </row>
    <row r="155" spans="1:9" ht="15" customHeight="1" x14ac:dyDescent="0.2">
      <c r="A155" s="44" t="s">
        <v>407</v>
      </c>
      <c r="B155" s="33">
        <v>8</v>
      </c>
      <c r="C155" s="13">
        <v>4</v>
      </c>
      <c r="D155" s="13" t="s">
        <v>262</v>
      </c>
      <c r="E155" s="13">
        <v>3</v>
      </c>
      <c r="F155" s="13">
        <v>2</v>
      </c>
      <c r="G155" s="13">
        <v>4</v>
      </c>
      <c r="H155" s="13">
        <v>3</v>
      </c>
      <c r="I155" s="13">
        <v>1</v>
      </c>
    </row>
    <row r="156" spans="1:9" ht="15" customHeight="1" x14ac:dyDescent="0.2">
      <c r="A156" s="44" t="s">
        <v>276</v>
      </c>
      <c r="B156" s="33">
        <v>476</v>
      </c>
      <c r="C156" s="13">
        <v>229</v>
      </c>
      <c r="D156" s="13">
        <v>238</v>
      </c>
      <c r="E156" s="13">
        <v>82</v>
      </c>
      <c r="F156" s="13">
        <v>191</v>
      </c>
      <c r="G156" s="13">
        <v>98</v>
      </c>
      <c r="H156" s="13">
        <v>275</v>
      </c>
      <c r="I156" s="13">
        <v>103</v>
      </c>
    </row>
    <row r="157" spans="1:9" ht="15" customHeight="1" x14ac:dyDescent="0.2">
      <c r="A157" s="44" t="s">
        <v>277</v>
      </c>
      <c r="B157" s="33">
        <v>267</v>
      </c>
      <c r="C157" s="13">
        <v>130</v>
      </c>
      <c r="D157" s="13">
        <v>116</v>
      </c>
      <c r="E157" s="13">
        <v>44</v>
      </c>
      <c r="F157" s="13">
        <v>108</v>
      </c>
      <c r="G157" s="13">
        <v>80</v>
      </c>
      <c r="H157" s="13">
        <v>143</v>
      </c>
      <c r="I157" s="13">
        <v>44</v>
      </c>
    </row>
    <row r="158" spans="1:9" ht="15" customHeight="1" x14ac:dyDescent="0.2">
      <c r="A158" s="44" t="s">
        <v>408</v>
      </c>
      <c r="B158" s="33">
        <v>70</v>
      </c>
      <c r="C158" s="13">
        <v>41</v>
      </c>
      <c r="D158" s="13">
        <v>30</v>
      </c>
      <c r="E158" s="13">
        <v>5</v>
      </c>
      <c r="F158" s="13">
        <v>36</v>
      </c>
      <c r="G158" s="13">
        <v>17</v>
      </c>
      <c r="H158" s="13">
        <v>39</v>
      </c>
      <c r="I158" s="13">
        <v>14</v>
      </c>
    </row>
    <row r="159" spans="1:9" ht="15" customHeight="1" x14ac:dyDescent="0.2">
      <c r="A159" s="44" t="s">
        <v>409</v>
      </c>
      <c r="B159" s="33">
        <v>144</v>
      </c>
      <c r="C159" s="13">
        <v>78</v>
      </c>
      <c r="D159" s="13">
        <v>53</v>
      </c>
      <c r="E159" s="13">
        <v>43</v>
      </c>
      <c r="F159" s="13">
        <v>46</v>
      </c>
      <c r="G159" s="13">
        <v>51</v>
      </c>
      <c r="H159" s="13">
        <v>67</v>
      </c>
      <c r="I159" s="13">
        <v>26</v>
      </c>
    </row>
    <row r="160" spans="1:9" ht="15" customHeight="1" x14ac:dyDescent="0.2">
      <c r="A160" s="44" t="s">
        <v>410</v>
      </c>
      <c r="B160" s="33">
        <v>84</v>
      </c>
      <c r="C160" s="13">
        <v>42</v>
      </c>
      <c r="D160" s="13">
        <v>31</v>
      </c>
      <c r="E160" s="13">
        <v>19</v>
      </c>
      <c r="F160" s="13">
        <v>21</v>
      </c>
      <c r="G160" s="13">
        <v>26</v>
      </c>
      <c r="H160" s="13">
        <v>42</v>
      </c>
      <c r="I160" s="13">
        <v>16</v>
      </c>
    </row>
    <row r="161" spans="1:9" ht="15" customHeight="1" x14ac:dyDescent="0.2">
      <c r="A161" s="44" t="s">
        <v>411</v>
      </c>
      <c r="B161" s="33">
        <v>27</v>
      </c>
      <c r="C161" s="13">
        <v>17</v>
      </c>
      <c r="D161" s="13">
        <v>5</v>
      </c>
      <c r="E161" s="13">
        <v>6</v>
      </c>
      <c r="F161" s="13">
        <v>7</v>
      </c>
      <c r="G161" s="13">
        <v>5</v>
      </c>
      <c r="H161" s="13">
        <v>14</v>
      </c>
      <c r="I161" s="13">
        <v>8</v>
      </c>
    </row>
    <row r="162" spans="1:9" ht="15" customHeight="1" x14ac:dyDescent="0.2">
      <c r="A162" s="44" t="s">
        <v>34</v>
      </c>
      <c r="B162" s="33">
        <v>674</v>
      </c>
      <c r="C162" s="13">
        <v>400</v>
      </c>
      <c r="D162" s="13">
        <v>228</v>
      </c>
      <c r="E162" s="13">
        <v>139</v>
      </c>
      <c r="F162" s="13">
        <v>243</v>
      </c>
      <c r="G162" s="13">
        <v>218</v>
      </c>
      <c r="H162" s="13">
        <v>335</v>
      </c>
      <c r="I162" s="13">
        <v>121</v>
      </c>
    </row>
    <row r="163" spans="1:9" ht="15" customHeight="1" x14ac:dyDescent="0.2">
      <c r="A163" s="44" t="s">
        <v>412</v>
      </c>
      <c r="B163" s="33">
        <v>63</v>
      </c>
      <c r="C163" s="13">
        <v>32</v>
      </c>
      <c r="D163" s="13">
        <v>34</v>
      </c>
      <c r="E163" s="13">
        <v>12</v>
      </c>
      <c r="F163" s="13">
        <v>26</v>
      </c>
      <c r="G163" s="13">
        <v>17</v>
      </c>
      <c r="H163" s="13">
        <v>32</v>
      </c>
      <c r="I163" s="13">
        <v>14</v>
      </c>
    </row>
    <row r="164" spans="1:9" ht="15" customHeight="1" x14ac:dyDescent="0.2">
      <c r="A164" s="44" t="s">
        <v>413</v>
      </c>
      <c r="B164" s="33">
        <v>161</v>
      </c>
      <c r="C164" s="13">
        <v>90</v>
      </c>
      <c r="D164" s="13">
        <v>49</v>
      </c>
      <c r="E164" s="13">
        <v>32</v>
      </c>
      <c r="F164" s="13">
        <v>60</v>
      </c>
      <c r="G164" s="13">
        <v>43</v>
      </c>
      <c r="H164" s="13">
        <v>84</v>
      </c>
      <c r="I164" s="13">
        <v>34</v>
      </c>
    </row>
    <row r="165" spans="1:9" ht="15" customHeight="1" x14ac:dyDescent="0.2">
      <c r="A165" s="44" t="s">
        <v>414</v>
      </c>
      <c r="B165" s="33">
        <v>50</v>
      </c>
      <c r="C165" s="13">
        <v>29</v>
      </c>
      <c r="D165" s="13">
        <v>16</v>
      </c>
      <c r="E165" s="13">
        <v>11</v>
      </c>
      <c r="F165" s="13">
        <v>18</v>
      </c>
      <c r="G165" s="13">
        <v>15</v>
      </c>
      <c r="H165" s="13">
        <v>27</v>
      </c>
      <c r="I165" s="13">
        <v>8</v>
      </c>
    </row>
    <row r="166" spans="1:9" ht="15" customHeight="1" x14ac:dyDescent="0.2">
      <c r="A166" s="44" t="s">
        <v>415</v>
      </c>
      <c r="B166" s="33">
        <v>208</v>
      </c>
      <c r="C166" s="13">
        <v>110</v>
      </c>
      <c r="D166" s="13">
        <v>99</v>
      </c>
      <c r="E166" s="13">
        <v>33</v>
      </c>
      <c r="F166" s="13">
        <v>99</v>
      </c>
      <c r="G166" s="13">
        <v>66</v>
      </c>
      <c r="H166" s="13">
        <v>112</v>
      </c>
      <c r="I166" s="13">
        <v>30</v>
      </c>
    </row>
    <row r="167" spans="1:9" ht="15" customHeight="1" x14ac:dyDescent="0.2">
      <c r="A167" s="44" t="s">
        <v>278</v>
      </c>
      <c r="B167" s="33">
        <v>511</v>
      </c>
      <c r="C167" s="13">
        <v>268</v>
      </c>
      <c r="D167" s="13">
        <v>203</v>
      </c>
      <c r="E167" s="13">
        <v>115</v>
      </c>
      <c r="F167" s="13">
        <v>182</v>
      </c>
      <c r="G167" s="13">
        <v>141</v>
      </c>
      <c r="H167" s="13">
        <v>279</v>
      </c>
      <c r="I167" s="13">
        <v>91</v>
      </c>
    </row>
    <row r="168" spans="1:9" ht="15" customHeight="1" x14ac:dyDescent="0.2">
      <c r="A168" s="44"/>
      <c r="B168" s="156"/>
      <c r="C168" s="17"/>
      <c r="D168" s="17"/>
      <c r="E168" s="17"/>
      <c r="F168" s="17"/>
      <c r="G168" s="17"/>
      <c r="H168" s="17"/>
      <c r="I168" s="17"/>
    </row>
    <row r="169" spans="1:9" ht="15" customHeight="1" x14ac:dyDescent="0.2">
      <c r="A169" s="71" t="s">
        <v>40</v>
      </c>
      <c r="B169" s="156">
        <v>1255</v>
      </c>
      <c r="C169" s="17">
        <v>568</v>
      </c>
      <c r="D169" s="17">
        <v>530</v>
      </c>
      <c r="E169" s="17">
        <v>283</v>
      </c>
      <c r="F169" s="17">
        <v>379</v>
      </c>
      <c r="G169" s="17">
        <v>464</v>
      </c>
      <c r="H169" s="17">
        <v>618</v>
      </c>
      <c r="I169" s="17">
        <v>173</v>
      </c>
    </row>
    <row r="170" spans="1:9" ht="15" customHeight="1" x14ac:dyDescent="0.2">
      <c r="A170" s="44" t="s">
        <v>309</v>
      </c>
      <c r="B170" s="33">
        <v>227</v>
      </c>
      <c r="C170" s="13">
        <v>111</v>
      </c>
      <c r="D170" s="13">
        <v>118</v>
      </c>
      <c r="E170" s="13">
        <v>59</v>
      </c>
      <c r="F170" s="13">
        <v>67</v>
      </c>
      <c r="G170" s="13">
        <v>82</v>
      </c>
      <c r="H170" s="13">
        <v>115</v>
      </c>
      <c r="I170" s="13">
        <v>30</v>
      </c>
    </row>
    <row r="171" spans="1:9" ht="15" customHeight="1" x14ac:dyDescent="0.2">
      <c r="A171" s="44" t="s">
        <v>310</v>
      </c>
      <c r="B171" s="33">
        <v>256</v>
      </c>
      <c r="C171" s="13">
        <v>104</v>
      </c>
      <c r="D171" s="13">
        <v>74</v>
      </c>
      <c r="E171" s="13">
        <v>56</v>
      </c>
      <c r="F171" s="13">
        <v>92</v>
      </c>
      <c r="G171" s="13">
        <v>94</v>
      </c>
      <c r="H171" s="13">
        <v>120</v>
      </c>
      <c r="I171" s="13">
        <v>42</v>
      </c>
    </row>
    <row r="172" spans="1:9" ht="15" customHeight="1" x14ac:dyDescent="0.2">
      <c r="A172" s="44" t="s">
        <v>33</v>
      </c>
      <c r="B172" s="33">
        <v>502</v>
      </c>
      <c r="C172" s="13">
        <v>234</v>
      </c>
      <c r="D172" s="13">
        <v>244</v>
      </c>
      <c r="E172" s="13">
        <v>94</v>
      </c>
      <c r="F172" s="13">
        <v>158</v>
      </c>
      <c r="G172" s="13">
        <v>205</v>
      </c>
      <c r="H172" s="13">
        <v>242</v>
      </c>
      <c r="I172" s="13">
        <v>55</v>
      </c>
    </row>
    <row r="173" spans="1:9" ht="15" customHeight="1" x14ac:dyDescent="0.2">
      <c r="A173" s="44" t="s">
        <v>417</v>
      </c>
      <c r="B173" s="33">
        <v>270</v>
      </c>
      <c r="C173" s="13">
        <v>119</v>
      </c>
      <c r="D173" s="13">
        <v>94</v>
      </c>
      <c r="E173" s="13">
        <v>74</v>
      </c>
      <c r="F173" s="13">
        <v>62</v>
      </c>
      <c r="G173" s="13">
        <v>83</v>
      </c>
      <c r="H173" s="13">
        <v>141</v>
      </c>
      <c r="I173" s="13">
        <v>46</v>
      </c>
    </row>
    <row r="174" spans="1:9" ht="15" customHeight="1" x14ac:dyDescent="0.2">
      <c r="A174" s="44"/>
      <c r="B174" s="156"/>
      <c r="C174" s="17"/>
      <c r="D174" s="17"/>
      <c r="E174" s="17"/>
      <c r="F174" s="17"/>
      <c r="G174" s="17"/>
      <c r="H174" s="17"/>
      <c r="I174" s="17"/>
    </row>
    <row r="175" spans="1:9" ht="15" customHeight="1" x14ac:dyDescent="0.2">
      <c r="A175" s="272" t="s">
        <v>42</v>
      </c>
      <c r="B175" s="156">
        <v>17536</v>
      </c>
      <c r="C175" s="17">
        <v>8423</v>
      </c>
      <c r="D175" s="17">
        <v>6676</v>
      </c>
      <c r="E175" s="17">
        <v>2972</v>
      </c>
      <c r="F175" s="17">
        <v>6443</v>
      </c>
      <c r="G175" s="17">
        <v>5485</v>
      </c>
      <c r="H175" s="17">
        <v>8309</v>
      </c>
      <c r="I175" s="17">
        <v>3742</v>
      </c>
    </row>
    <row r="176" spans="1:9" ht="15" customHeight="1" x14ac:dyDescent="0.2">
      <c r="A176" s="44"/>
      <c r="B176" s="156"/>
      <c r="C176" s="17"/>
      <c r="D176" s="17"/>
      <c r="E176" s="17"/>
      <c r="F176" s="17"/>
      <c r="G176" s="17"/>
      <c r="H176" s="17"/>
      <c r="I176" s="17"/>
    </row>
    <row r="177" spans="1:9" ht="15" customHeight="1" x14ac:dyDescent="0.2">
      <c r="A177" s="71" t="s">
        <v>44</v>
      </c>
      <c r="B177" s="156">
        <v>2849</v>
      </c>
      <c r="C177" s="17">
        <v>1406</v>
      </c>
      <c r="D177" s="17">
        <v>741</v>
      </c>
      <c r="E177" s="17">
        <v>534</v>
      </c>
      <c r="F177" s="17">
        <v>1078</v>
      </c>
      <c r="G177" s="17">
        <v>839</v>
      </c>
      <c r="H177" s="17">
        <v>1413</v>
      </c>
      <c r="I177" s="17">
        <v>597</v>
      </c>
    </row>
    <row r="178" spans="1:9" ht="15" customHeight="1" x14ac:dyDescent="0.2">
      <c r="A178" s="44" t="s">
        <v>418</v>
      </c>
      <c r="B178" s="33">
        <v>76</v>
      </c>
      <c r="C178" s="13">
        <v>49</v>
      </c>
      <c r="D178" s="13">
        <v>17</v>
      </c>
      <c r="E178" s="13">
        <v>13</v>
      </c>
      <c r="F178" s="13">
        <v>37</v>
      </c>
      <c r="G178" s="13">
        <v>17</v>
      </c>
      <c r="H178" s="13">
        <v>45</v>
      </c>
      <c r="I178" s="13">
        <v>14</v>
      </c>
    </row>
    <row r="179" spans="1:9" ht="15" customHeight="1" x14ac:dyDescent="0.2">
      <c r="A179" s="44" t="s">
        <v>419</v>
      </c>
      <c r="B179" s="33">
        <v>49</v>
      </c>
      <c r="C179" s="13">
        <v>22</v>
      </c>
      <c r="D179" s="13">
        <v>20</v>
      </c>
      <c r="E179" s="13">
        <v>8</v>
      </c>
      <c r="F179" s="13">
        <v>22</v>
      </c>
      <c r="G179" s="13">
        <v>12</v>
      </c>
      <c r="H179" s="13">
        <v>22</v>
      </c>
      <c r="I179" s="13">
        <v>15</v>
      </c>
    </row>
    <row r="180" spans="1:9" ht="15" customHeight="1" x14ac:dyDescent="0.2">
      <c r="A180" s="44" t="s">
        <v>420</v>
      </c>
      <c r="B180" s="33">
        <v>97</v>
      </c>
      <c r="C180" s="13">
        <v>62</v>
      </c>
      <c r="D180" s="13">
        <v>24</v>
      </c>
      <c r="E180" s="13">
        <v>23</v>
      </c>
      <c r="F180" s="13">
        <v>38</v>
      </c>
      <c r="G180" s="13">
        <v>18</v>
      </c>
      <c r="H180" s="13">
        <v>45</v>
      </c>
      <c r="I180" s="13">
        <v>34</v>
      </c>
    </row>
    <row r="181" spans="1:9" ht="15" customHeight="1" x14ac:dyDescent="0.2">
      <c r="A181" s="44" t="s">
        <v>421</v>
      </c>
      <c r="B181" s="33">
        <v>73</v>
      </c>
      <c r="C181" s="13">
        <v>34</v>
      </c>
      <c r="D181" s="13">
        <v>14</v>
      </c>
      <c r="E181" s="13">
        <v>20</v>
      </c>
      <c r="F181" s="13">
        <v>32</v>
      </c>
      <c r="G181" s="13">
        <v>15</v>
      </c>
      <c r="H181" s="13">
        <v>44</v>
      </c>
      <c r="I181" s="13">
        <v>14</v>
      </c>
    </row>
    <row r="182" spans="1:9" ht="15" customHeight="1" x14ac:dyDescent="0.2">
      <c r="A182" s="44" t="s">
        <v>422</v>
      </c>
      <c r="B182" s="33">
        <v>42</v>
      </c>
      <c r="C182" s="13">
        <v>20</v>
      </c>
      <c r="D182" s="13">
        <v>9</v>
      </c>
      <c r="E182" s="13">
        <v>4</v>
      </c>
      <c r="F182" s="13">
        <v>21</v>
      </c>
      <c r="G182" s="13">
        <v>12</v>
      </c>
      <c r="H182" s="13">
        <v>21</v>
      </c>
      <c r="I182" s="13">
        <v>9</v>
      </c>
    </row>
    <row r="183" spans="1:9" ht="15" customHeight="1" x14ac:dyDescent="0.2">
      <c r="A183" s="44" t="s">
        <v>284</v>
      </c>
      <c r="B183" s="33">
        <v>325</v>
      </c>
      <c r="C183" s="13">
        <v>157</v>
      </c>
      <c r="D183" s="13">
        <v>88</v>
      </c>
      <c r="E183" s="13">
        <v>77</v>
      </c>
      <c r="F183" s="13">
        <v>95</v>
      </c>
      <c r="G183" s="13">
        <v>119</v>
      </c>
      <c r="H183" s="13">
        <v>172</v>
      </c>
      <c r="I183" s="13">
        <v>34</v>
      </c>
    </row>
    <row r="184" spans="1:9" ht="15" customHeight="1" x14ac:dyDescent="0.2">
      <c r="A184" s="44" t="s">
        <v>423</v>
      </c>
      <c r="B184" s="33">
        <v>8</v>
      </c>
      <c r="C184" s="13">
        <v>5</v>
      </c>
      <c r="D184" s="13">
        <v>3</v>
      </c>
      <c r="E184" s="13">
        <v>1</v>
      </c>
      <c r="F184" s="13">
        <v>4</v>
      </c>
      <c r="G184" s="13">
        <v>2</v>
      </c>
      <c r="H184" s="13">
        <v>3</v>
      </c>
      <c r="I184" s="13">
        <v>3</v>
      </c>
    </row>
    <row r="185" spans="1:9" ht="15" customHeight="1" x14ac:dyDescent="0.2">
      <c r="A185" s="44" t="s">
        <v>25</v>
      </c>
      <c r="B185" s="33">
        <v>961</v>
      </c>
      <c r="C185" s="13">
        <v>451</v>
      </c>
      <c r="D185" s="13">
        <v>288</v>
      </c>
      <c r="E185" s="13">
        <v>158</v>
      </c>
      <c r="F185" s="13">
        <v>357</v>
      </c>
      <c r="G185" s="13">
        <v>336</v>
      </c>
      <c r="H185" s="13">
        <v>422</v>
      </c>
      <c r="I185" s="13">
        <v>203</v>
      </c>
    </row>
    <row r="186" spans="1:9" ht="15" customHeight="1" x14ac:dyDescent="0.2">
      <c r="A186" s="44" t="s">
        <v>424</v>
      </c>
      <c r="B186" s="33">
        <v>53</v>
      </c>
      <c r="C186" s="13">
        <v>21</v>
      </c>
      <c r="D186" s="13">
        <v>15</v>
      </c>
      <c r="E186" s="13">
        <v>6</v>
      </c>
      <c r="F186" s="13">
        <v>21</v>
      </c>
      <c r="G186" s="13">
        <v>12</v>
      </c>
      <c r="H186" s="13">
        <v>35</v>
      </c>
      <c r="I186" s="13">
        <v>6</v>
      </c>
    </row>
    <row r="187" spans="1:9" ht="15" customHeight="1" x14ac:dyDescent="0.2">
      <c r="A187" s="44" t="s">
        <v>425</v>
      </c>
      <c r="B187" s="33">
        <v>96</v>
      </c>
      <c r="C187" s="13">
        <v>43</v>
      </c>
      <c r="D187" s="13">
        <v>25</v>
      </c>
      <c r="E187" s="13">
        <v>21</v>
      </c>
      <c r="F187" s="13">
        <v>43</v>
      </c>
      <c r="G187" s="13">
        <v>28</v>
      </c>
      <c r="H187" s="13">
        <v>52</v>
      </c>
      <c r="I187" s="13">
        <v>16</v>
      </c>
    </row>
    <row r="188" spans="1:9" ht="15" customHeight="1" x14ac:dyDescent="0.2">
      <c r="A188" s="44" t="s">
        <v>426</v>
      </c>
      <c r="B188" s="33">
        <v>47</v>
      </c>
      <c r="C188" s="13">
        <v>29</v>
      </c>
      <c r="D188" s="13">
        <v>15</v>
      </c>
      <c r="E188" s="13">
        <v>7</v>
      </c>
      <c r="F188" s="13">
        <v>21</v>
      </c>
      <c r="G188" s="13">
        <v>12</v>
      </c>
      <c r="H188" s="13">
        <v>25</v>
      </c>
      <c r="I188" s="13">
        <v>10</v>
      </c>
    </row>
    <row r="189" spans="1:9" ht="15" customHeight="1" x14ac:dyDescent="0.2">
      <c r="A189" s="44" t="s">
        <v>285</v>
      </c>
      <c r="B189" s="33">
        <v>246</v>
      </c>
      <c r="C189" s="13">
        <v>122</v>
      </c>
      <c r="D189" s="13">
        <v>53</v>
      </c>
      <c r="E189" s="13">
        <v>51</v>
      </c>
      <c r="F189" s="13">
        <v>109</v>
      </c>
      <c r="G189" s="13">
        <v>60</v>
      </c>
      <c r="H189" s="13">
        <v>123</v>
      </c>
      <c r="I189" s="13">
        <v>63</v>
      </c>
    </row>
    <row r="190" spans="1:9" ht="15" customHeight="1" x14ac:dyDescent="0.2">
      <c r="A190" s="44" t="s">
        <v>427</v>
      </c>
      <c r="B190" s="33">
        <v>94</v>
      </c>
      <c r="C190" s="13">
        <v>49</v>
      </c>
      <c r="D190" s="13">
        <v>21</v>
      </c>
      <c r="E190" s="13">
        <v>16</v>
      </c>
      <c r="F190" s="13">
        <v>40</v>
      </c>
      <c r="G190" s="13">
        <v>23</v>
      </c>
      <c r="H190" s="13">
        <v>55</v>
      </c>
      <c r="I190" s="13">
        <v>16</v>
      </c>
    </row>
    <row r="191" spans="1:9" ht="15" customHeight="1" x14ac:dyDescent="0.2">
      <c r="A191" s="44" t="s">
        <v>428</v>
      </c>
      <c r="B191" s="33">
        <v>314</v>
      </c>
      <c r="C191" s="13">
        <v>163</v>
      </c>
      <c r="D191" s="13">
        <v>68</v>
      </c>
      <c r="E191" s="13">
        <v>63</v>
      </c>
      <c r="F191" s="13">
        <v>104</v>
      </c>
      <c r="G191" s="13">
        <v>83</v>
      </c>
      <c r="H191" s="13">
        <v>151</v>
      </c>
      <c r="I191" s="13">
        <v>80</v>
      </c>
    </row>
    <row r="192" spans="1:9" ht="15" customHeight="1" x14ac:dyDescent="0.2">
      <c r="A192" s="44" t="s">
        <v>286</v>
      </c>
      <c r="B192" s="33">
        <v>201</v>
      </c>
      <c r="C192" s="13">
        <v>97</v>
      </c>
      <c r="D192" s="13">
        <v>44</v>
      </c>
      <c r="E192" s="13">
        <v>43</v>
      </c>
      <c r="F192" s="13">
        <v>66</v>
      </c>
      <c r="G192" s="13">
        <v>58</v>
      </c>
      <c r="H192" s="13">
        <v>107</v>
      </c>
      <c r="I192" s="13">
        <v>36</v>
      </c>
    </row>
    <row r="193" spans="1:9" ht="15" customHeight="1" x14ac:dyDescent="0.2">
      <c r="A193" s="44" t="s">
        <v>429</v>
      </c>
      <c r="B193" s="33">
        <v>56</v>
      </c>
      <c r="C193" s="13">
        <v>32</v>
      </c>
      <c r="D193" s="13">
        <v>14</v>
      </c>
      <c r="E193" s="13">
        <v>11</v>
      </c>
      <c r="F193" s="13">
        <v>17</v>
      </c>
      <c r="G193" s="13">
        <v>13</v>
      </c>
      <c r="H193" s="13">
        <v>26</v>
      </c>
      <c r="I193" s="13">
        <v>17</v>
      </c>
    </row>
    <row r="194" spans="1:9" ht="15" customHeight="1" x14ac:dyDescent="0.2">
      <c r="A194" s="44" t="s">
        <v>430</v>
      </c>
      <c r="B194" s="33">
        <v>68</v>
      </c>
      <c r="C194" s="13">
        <v>33</v>
      </c>
      <c r="D194" s="13">
        <v>10</v>
      </c>
      <c r="E194" s="13">
        <v>4</v>
      </c>
      <c r="F194" s="13">
        <v>35</v>
      </c>
      <c r="G194" s="13">
        <v>13</v>
      </c>
      <c r="H194" s="13">
        <v>40</v>
      </c>
      <c r="I194" s="13">
        <v>15</v>
      </c>
    </row>
    <row r="195" spans="1:9" ht="15" customHeight="1" x14ac:dyDescent="0.2">
      <c r="A195" s="44" t="s">
        <v>431</v>
      </c>
      <c r="B195" s="33">
        <v>43</v>
      </c>
      <c r="C195" s="13">
        <v>17</v>
      </c>
      <c r="D195" s="13">
        <v>13</v>
      </c>
      <c r="E195" s="13">
        <v>8</v>
      </c>
      <c r="F195" s="13">
        <v>16</v>
      </c>
      <c r="G195" s="13">
        <v>6</v>
      </c>
      <c r="H195" s="13">
        <v>25</v>
      </c>
      <c r="I195" s="13">
        <v>12</v>
      </c>
    </row>
    <row r="196" spans="1:9" ht="15" customHeight="1" x14ac:dyDescent="0.2">
      <c r="A196" s="44"/>
      <c r="B196" s="156"/>
      <c r="C196" s="17"/>
      <c r="D196" s="17"/>
      <c r="E196" s="17"/>
      <c r="F196" s="17"/>
      <c r="G196" s="17"/>
      <c r="H196" s="17"/>
      <c r="I196" s="17"/>
    </row>
    <row r="197" spans="1:9" ht="15" customHeight="1" x14ac:dyDescent="0.2">
      <c r="A197" s="71" t="s">
        <v>45</v>
      </c>
      <c r="B197" s="156">
        <v>1486</v>
      </c>
      <c r="C197" s="17">
        <v>711</v>
      </c>
      <c r="D197" s="17">
        <v>456</v>
      </c>
      <c r="E197" s="17">
        <v>267</v>
      </c>
      <c r="F197" s="17">
        <v>553</v>
      </c>
      <c r="G197" s="17">
        <v>441</v>
      </c>
      <c r="H197" s="17">
        <v>700</v>
      </c>
      <c r="I197" s="17">
        <v>345</v>
      </c>
    </row>
    <row r="198" spans="1:9" ht="15" customHeight="1" x14ac:dyDescent="0.2">
      <c r="A198" s="44" t="s">
        <v>301</v>
      </c>
      <c r="B198" s="33">
        <v>251</v>
      </c>
      <c r="C198" s="13">
        <v>116</v>
      </c>
      <c r="D198" s="13">
        <v>79</v>
      </c>
      <c r="E198" s="13">
        <v>48</v>
      </c>
      <c r="F198" s="13">
        <v>88</v>
      </c>
      <c r="G198" s="13">
        <v>73</v>
      </c>
      <c r="H198" s="13">
        <v>132</v>
      </c>
      <c r="I198" s="13">
        <v>46</v>
      </c>
    </row>
    <row r="199" spans="1:9" ht="15" customHeight="1" x14ac:dyDescent="0.2">
      <c r="A199" s="44" t="s">
        <v>432</v>
      </c>
      <c r="B199" s="33">
        <v>31</v>
      </c>
      <c r="C199" s="13">
        <v>16</v>
      </c>
      <c r="D199" s="13">
        <v>7</v>
      </c>
      <c r="E199" s="13">
        <v>5</v>
      </c>
      <c r="F199" s="13">
        <v>15</v>
      </c>
      <c r="G199" s="13">
        <v>8</v>
      </c>
      <c r="H199" s="13">
        <v>17</v>
      </c>
      <c r="I199" s="13">
        <v>6</v>
      </c>
    </row>
    <row r="200" spans="1:9" ht="15" customHeight="1" x14ac:dyDescent="0.2">
      <c r="A200" s="44" t="s">
        <v>433</v>
      </c>
      <c r="B200" s="33">
        <v>51</v>
      </c>
      <c r="C200" s="13">
        <v>22</v>
      </c>
      <c r="D200" s="13">
        <v>12</v>
      </c>
      <c r="E200" s="13">
        <v>11</v>
      </c>
      <c r="F200" s="13">
        <v>16</v>
      </c>
      <c r="G200" s="13">
        <v>13</v>
      </c>
      <c r="H200" s="13">
        <v>28</v>
      </c>
      <c r="I200" s="13">
        <v>10</v>
      </c>
    </row>
    <row r="201" spans="1:9" ht="15" customHeight="1" x14ac:dyDescent="0.2">
      <c r="A201" s="44" t="s">
        <v>434</v>
      </c>
      <c r="B201" s="33">
        <v>40</v>
      </c>
      <c r="C201" s="13">
        <v>20</v>
      </c>
      <c r="D201" s="13">
        <v>8</v>
      </c>
      <c r="E201" s="13">
        <v>6</v>
      </c>
      <c r="F201" s="13">
        <v>14</v>
      </c>
      <c r="G201" s="13">
        <v>7</v>
      </c>
      <c r="H201" s="13">
        <v>21</v>
      </c>
      <c r="I201" s="13">
        <v>12</v>
      </c>
    </row>
    <row r="202" spans="1:9" ht="15" customHeight="1" x14ac:dyDescent="0.2">
      <c r="A202" s="44" t="s">
        <v>302</v>
      </c>
      <c r="B202" s="33">
        <v>150</v>
      </c>
      <c r="C202" s="13">
        <v>57</v>
      </c>
      <c r="D202" s="13">
        <v>43</v>
      </c>
      <c r="E202" s="13">
        <v>29</v>
      </c>
      <c r="F202" s="13">
        <v>59</v>
      </c>
      <c r="G202" s="13">
        <v>55</v>
      </c>
      <c r="H202" s="13">
        <v>73</v>
      </c>
      <c r="I202" s="13">
        <v>22</v>
      </c>
    </row>
    <row r="203" spans="1:9" ht="15" customHeight="1" x14ac:dyDescent="0.2">
      <c r="A203" s="44" t="s">
        <v>435</v>
      </c>
      <c r="B203" s="33">
        <v>73</v>
      </c>
      <c r="C203" s="13">
        <v>38</v>
      </c>
      <c r="D203" s="13">
        <v>20</v>
      </c>
      <c r="E203" s="13">
        <v>17</v>
      </c>
      <c r="F203" s="13">
        <v>24</v>
      </c>
      <c r="G203" s="13">
        <v>24</v>
      </c>
      <c r="H203" s="13">
        <v>34</v>
      </c>
      <c r="I203" s="13">
        <v>15</v>
      </c>
    </row>
    <row r="204" spans="1:9" ht="15" customHeight="1" x14ac:dyDescent="0.2">
      <c r="A204" s="44" t="s">
        <v>436</v>
      </c>
      <c r="B204" s="33">
        <v>39</v>
      </c>
      <c r="C204" s="13">
        <v>20</v>
      </c>
      <c r="D204" s="13">
        <v>14</v>
      </c>
      <c r="E204" s="13">
        <v>7</v>
      </c>
      <c r="F204" s="13">
        <v>14</v>
      </c>
      <c r="G204" s="13">
        <v>9</v>
      </c>
      <c r="H204" s="13">
        <v>23</v>
      </c>
      <c r="I204" s="13">
        <v>7</v>
      </c>
    </row>
    <row r="205" spans="1:9" ht="15" customHeight="1" x14ac:dyDescent="0.2">
      <c r="A205" s="44" t="s">
        <v>437</v>
      </c>
      <c r="B205" s="33">
        <v>75</v>
      </c>
      <c r="C205" s="13">
        <v>42</v>
      </c>
      <c r="D205" s="13">
        <v>22</v>
      </c>
      <c r="E205" s="13">
        <v>8</v>
      </c>
      <c r="F205" s="13">
        <v>25</v>
      </c>
      <c r="G205" s="13">
        <v>14</v>
      </c>
      <c r="H205" s="13">
        <v>38</v>
      </c>
      <c r="I205" s="13">
        <v>23</v>
      </c>
    </row>
    <row r="206" spans="1:9" ht="15" customHeight="1" x14ac:dyDescent="0.2">
      <c r="A206" s="44" t="s">
        <v>29</v>
      </c>
      <c r="B206" s="33">
        <v>433</v>
      </c>
      <c r="C206" s="13">
        <v>211</v>
      </c>
      <c r="D206" s="13">
        <v>141</v>
      </c>
      <c r="E206" s="13">
        <v>75</v>
      </c>
      <c r="F206" s="13">
        <v>173</v>
      </c>
      <c r="G206" s="13">
        <v>130</v>
      </c>
      <c r="H206" s="13">
        <v>191</v>
      </c>
      <c r="I206" s="13">
        <v>112</v>
      </c>
    </row>
    <row r="207" spans="1:9" ht="15" customHeight="1" x14ac:dyDescent="0.2">
      <c r="A207" s="44" t="s">
        <v>438</v>
      </c>
      <c r="B207" s="33">
        <v>58</v>
      </c>
      <c r="C207" s="13">
        <v>29</v>
      </c>
      <c r="D207" s="13">
        <v>16</v>
      </c>
      <c r="E207" s="13">
        <v>10</v>
      </c>
      <c r="F207" s="13">
        <v>22</v>
      </c>
      <c r="G207" s="13">
        <v>26</v>
      </c>
      <c r="H207" s="13">
        <v>23</v>
      </c>
      <c r="I207" s="13">
        <v>9</v>
      </c>
    </row>
    <row r="208" spans="1:9" ht="15" customHeight="1" x14ac:dyDescent="0.2">
      <c r="A208" s="44" t="s">
        <v>439</v>
      </c>
      <c r="B208" s="33">
        <v>103</v>
      </c>
      <c r="C208" s="13">
        <v>48</v>
      </c>
      <c r="D208" s="13">
        <v>33</v>
      </c>
      <c r="E208" s="13">
        <v>17</v>
      </c>
      <c r="F208" s="13">
        <v>40</v>
      </c>
      <c r="G208" s="13">
        <v>31</v>
      </c>
      <c r="H208" s="13">
        <v>42</v>
      </c>
      <c r="I208" s="13">
        <v>30</v>
      </c>
    </row>
    <row r="209" spans="1:9" ht="15" customHeight="1" x14ac:dyDescent="0.2">
      <c r="A209" s="44" t="s">
        <v>303</v>
      </c>
      <c r="B209" s="33">
        <v>114</v>
      </c>
      <c r="C209" s="13">
        <v>60</v>
      </c>
      <c r="D209" s="13">
        <v>42</v>
      </c>
      <c r="E209" s="13">
        <v>20</v>
      </c>
      <c r="F209" s="13">
        <v>42</v>
      </c>
      <c r="G209" s="13">
        <v>33</v>
      </c>
      <c r="H209" s="13">
        <v>48</v>
      </c>
      <c r="I209" s="13">
        <v>33</v>
      </c>
    </row>
    <row r="210" spans="1:9" ht="15" customHeight="1" x14ac:dyDescent="0.2">
      <c r="A210" s="44" t="s">
        <v>440</v>
      </c>
      <c r="B210" s="33">
        <v>68</v>
      </c>
      <c r="C210" s="13">
        <v>32</v>
      </c>
      <c r="D210" s="13">
        <v>19</v>
      </c>
      <c r="E210" s="13">
        <v>14</v>
      </c>
      <c r="F210" s="13">
        <v>21</v>
      </c>
      <c r="G210" s="13">
        <v>18</v>
      </c>
      <c r="H210" s="13">
        <v>30</v>
      </c>
      <c r="I210" s="13">
        <v>20</v>
      </c>
    </row>
    <row r="211" spans="1:9" ht="15" customHeight="1" x14ac:dyDescent="0.2">
      <c r="A211" s="44"/>
      <c r="B211" s="156"/>
      <c r="C211" s="17"/>
      <c r="D211" s="17"/>
      <c r="E211" s="17"/>
      <c r="F211" s="17"/>
      <c r="G211" s="17"/>
      <c r="H211" s="17"/>
      <c r="I211" s="17"/>
    </row>
    <row r="212" spans="1:9" ht="15" customHeight="1" x14ac:dyDescent="0.2">
      <c r="A212" s="71" t="s">
        <v>46</v>
      </c>
      <c r="B212" s="156">
        <v>2267</v>
      </c>
      <c r="C212" s="17">
        <v>1139</v>
      </c>
      <c r="D212" s="17">
        <v>790</v>
      </c>
      <c r="E212" s="17">
        <v>413</v>
      </c>
      <c r="F212" s="17">
        <v>839</v>
      </c>
      <c r="G212" s="17">
        <v>724</v>
      </c>
      <c r="H212" s="17">
        <v>1136</v>
      </c>
      <c r="I212" s="17">
        <v>407</v>
      </c>
    </row>
    <row r="213" spans="1:9" ht="15" customHeight="1" x14ac:dyDescent="0.2">
      <c r="A213" s="44" t="s">
        <v>471</v>
      </c>
      <c r="B213" s="33">
        <v>53</v>
      </c>
      <c r="C213" s="13">
        <v>30</v>
      </c>
      <c r="D213" s="13">
        <v>21</v>
      </c>
      <c r="E213" s="13">
        <v>5</v>
      </c>
      <c r="F213" s="13">
        <v>18</v>
      </c>
      <c r="G213" s="13">
        <v>18</v>
      </c>
      <c r="H213" s="13">
        <v>25</v>
      </c>
      <c r="I213" s="13">
        <v>10</v>
      </c>
    </row>
    <row r="214" spans="1:9" ht="15" customHeight="1" x14ac:dyDescent="0.2">
      <c r="A214" s="44" t="s">
        <v>441</v>
      </c>
      <c r="B214" s="33">
        <v>88</v>
      </c>
      <c r="C214" s="13">
        <v>46</v>
      </c>
      <c r="D214" s="13">
        <v>36</v>
      </c>
      <c r="E214" s="13">
        <v>11</v>
      </c>
      <c r="F214" s="13">
        <v>37</v>
      </c>
      <c r="G214" s="13">
        <v>31</v>
      </c>
      <c r="H214" s="13">
        <v>43</v>
      </c>
      <c r="I214" s="13">
        <v>14</v>
      </c>
    </row>
    <row r="215" spans="1:9" ht="15" customHeight="1" x14ac:dyDescent="0.2">
      <c r="A215" s="44" t="s">
        <v>442</v>
      </c>
      <c r="B215" s="33">
        <v>88</v>
      </c>
      <c r="C215" s="13">
        <v>41</v>
      </c>
      <c r="D215" s="13">
        <v>35</v>
      </c>
      <c r="E215" s="13">
        <v>18</v>
      </c>
      <c r="F215" s="13">
        <v>34</v>
      </c>
      <c r="G215" s="13">
        <v>31</v>
      </c>
      <c r="H215" s="13">
        <v>46</v>
      </c>
      <c r="I215" s="13">
        <v>11</v>
      </c>
    </row>
    <row r="216" spans="1:9" ht="15" customHeight="1" x14ac:dyDescent="0.2">
      <c r="A216" s="44" t="s">
        <v>280</v>
      </c>
      <c r="B216" s="33">
        <v>273</v>
      </c>
      <c r="C216" s="13">
        <v>123</v>
      </c>
      <c r="D216" s="13">
        <v>70</v>
      </c>
      <c r="E216" s="13">
        <v>56</v>
      </c>
      <c r="F216" s="13">
        <v>104</v>
      </c>
      <c r="G216" s="13">
        <v>101</v>
      </c>
      <c r="H216" s="13">
        <v>131</v>
      </c>
      <c r="I216" s="13">
        <v>41</v>
      </c>
    </row>
    <row r="217" spans="1:9" ht="15" customHeight="1" x14ac:dyDescent="0.2">
      <c r="A217" s="44" t="s">
        <v>443</v>
      </c>
      <c r="B217" s="33">
        <v>46</v>
      </c>
      <c r="C217" s="13">
        <v>32</v>
      </c>
      <c r="D217" s="13">
        <v>19</v>
      </c>
      <c r="E217" s="13">
        <v>6</v>
      </c>
      <c r="F217" s="13">
        <v>20</v>
      </c>
      <c r="G217" s="13">
        <v>12</v>
      </c>
      <c r="H217" s="13">
        <v>21</v>
      </c>
      <c r="I217" s="13">
        <v>13</v>
      </c>
    </row>
    <row r="218" spans="1:9" ht="15" customHeight="1" x14ac:dyDescent="0.2">
      <c r="A218" s="44" t="s">
        <v>24</v>
      </c>
      <c r="B218" s="33">
        <v>1142</v>
      </c>
      <c r="C218" s="13">
        <v>594</v>
      </c>
      <c r="D218" s="13">
        <v>430</v>
      </c>
      <c r="E218" s="13">
        <v>201</v>
      </c>
      <c r="F218" s="13">
        <v>406</v>
      </c>
      <c r="G218" s="13">
        <v>354</v>
      </c>
      <c r="H218" s="13">
        <v>577</v>
      </c>
      <c r="I218" s="13">
        <v>211</v>
      </c>
    </row>
    <row r="219" spans="1:9" ht="15" customHeight="1" x14ac:dyDescent="0.2">
      <c r="A219" s="44" t="s">
        <v>281</v>
      </c>
      <c r="B219" s="33">
        <v>343</v>
      </c>
      <c r="C219" s="13">
        <v>167</v>
      </c>
      <c r="D219" s="13">
        <v>100</v>
      </c>
      <c r="E219" s="13">
        <v>62</v>
      </c>
      <c r="F219" s="13">
        <v>145</v>
      </c>
      <c r="G219" s="13">
        <v>95</v>
      </c>
      <c r="H219" s="13">
        <v>180</v>
      </c>
      <c r="I219" s="13">
        <v>68</v>
      </c>
    </row>
    <row r="220" spans="1:9" ht="15" customHeight="1" x14ac:dyDescent="0.2">
      <c r="A220" s="44" t="s">
        <v>283</v>
      </c>
      <c r="B220" s="33">
        <v>234</v>
      </c>
      <c r="C220" s="13">
        <v>106</v>
      </c>
      <c r="D220" s="13">
        <v>79</v>
      </c>
      <c r="E220" s="13">
        <v>54</v>
      </c>
      <c r="F220" s="13">
        <v>75</v>
      </c>
      <c r="G220" s="13">
        <v>82</v>
      </c>
      <c r="H220" s="13">
        <v>113</v>
      </c>
      <c r="I220" s="13">
        <v>39</v>
      </c>
    </row>
    <row r="221" spans="1:9" ht="15" customHeight="1" x14ac:dyDescent="0.2">
      <c r="A221" s="44"/>
      <c r="B221" s="156"/>
      <c r="C221" s="17"/>
      <c r="D221" s="17"/>
      <c r="E221" s="17"/>
      <c r="F221" s="17"/>
      <c r="G221" s="17"/>
      <c r="H221" s="17"/>
      <c r="I221" s="17"/>
    </row>
    <row r="222" spans="1:9" ht="15" customHeight="1" x14ac:dyDescent="0.2">
      <c r="A222" s="71" t="s">
        <v>43</v>
      </c>
      <c r="B222" s="156">
        <v>10934</v>
      </c>
      <c r="C222" s="17">
        <v>5167</v>
      </c>
      <c r="D222" s="17">
        <v>4689</v>
      </c>
      <c r="E222" s="17">
        <v>1758</v>
      </c>
      <c r="F222" s="17">
        <v>3973</v>
      </c>
      <c r="G222" s="17">
        <v>3481</v>
      </c>
      <c r="H222" s="17">
        <v>5060</v>
      </c>
      <c r="I222" s="17">
        <v>2393</v>
      </c>
    </row>
    <row r="223" spans="1:9" ht="15" customHeight="1" x14ac:dyDescent="0.2">
      <c r="A223" s="44" t="s">
        <v>444</v>
      </c>
      <c r="B223" s="33">
        <v>66</v>
      </c>
      <c r="C223" s="13">
        <v>37</v>
      </c>
      <c r="D223" s="13">
        <v>18</v>
      </c>
      <c r="E223" s="13">
        <v>7</v>
      </c>
      <c r="F223" s="13">
        <v>23</v>
      </c>
      <c r="G223" s="13">
        <v>14</v>
      </c>
      <c r="H223" s="13">
        <v>40</v>
      </c>
      <c r="I223" s="13">
        <v>12</v>
      </c>
    </row>
    <row r="224" spans="1:9" ht="15" customHeight="1" x14ac:dyDescent="0.2">
      <c r="A224" s="44" t="s">
        <v>445</v>
      </c>
      <c r="B224" s="33">
        <v>204</v>
      </c>
      <c r="C224" s="13">
        <v>106</v>
      </c>
      <c r="D224" s="13">
        <v>71</v>
      </c>
      <c r="E224" s="13">
        <v>35</v>
      </c>
      <c r="F224" s="13">
        <v>76</v>
      </c>
      <c r="G224" s="13">
        <v>57</v>
      </c>
      <c r="H224" s="13">
        <v>98</v>
      </c>
      <c r="I224" s="13">
        <v>49</v>
      </c>
    </row>
    <row r="225" spans="1:9" ht="15" customHeight="1" x14ac:dyDescent="0.2">
      <c r="A225" s="44" t="s">
        <v>446</v>
      </c>
      <c r="B225" s="33">
        <v>56</v>
      </c>
      <c r="C225" s="13">
        <v>30</v>
      </c>
      <c r="D225" s="13">
        <v>21</v>
      </c>
      <c r="E225" s="13">
        <v>11</v>
      </c>
      <c r="F225" s="13">
        <v>11</v>
      </c>
      <c r="G225" s="13">
        <v>21</v>
      </c>
      <c r="H225" s="13">
        <v>26</v>
      </c>
      <c r="I225" s="13">
        <v>9</v>
      </c>
    </row>
    <row r="226" spans="1:9" ht="15" customHeight="1" x14ac:dyDescent="0.2">
      <c r="A226" s="44" t="s">
        <v>447</v>
      </c>
      <c r="B226" s="33">
        <v>100</v>
      </c>
      <c r="C226" s="13">
        <v>48</v>
      </c>
      <c r="D226" s="13">
        <v>36</v>
      </c>
      <c r="E226" s="13">
        <v>17</v>
      </c>
      <c r="F226" s="13">
        <v>45</v>
      </c>
      <c r="G226" s="13">
        <v>23</v>
      </c>
      <c r="H226" s="13">
        <v>57</v>
      </c>
      <c r="I226" s="13">
        <v>20</v>
      </c>
    </row>
    <row r="227" spans="1:9" ht="15" customHeight="1" x14ac:dyDescent="0.2">
      <c r="A227" s="44" t="s">
        <v>448</v>
      </c>
      <c r="B227" s="33">
        <v>101</v>
      </c>
      <c r="C227" s="13">
        <v>49</v>
      </c>
      <c r="D227" s="13">
        <v>35</v>
      </c>
      <c r="E227" s="13">
        <v>14</v>
      </c>
      <c r="F227" s="13">
        <v>35</v>
      </c>
      <c r="G227" s="13">
        <v>22</v>
      </c>
      <c r="H227" s="13">
        <v>48</v>
      </c>
      <c r="I227" s="13">
        <v>31</v>
      </c>
    </row>
    <row r="228" spans="1:9" ht="15" customHeight="1" x14ac:dyDescent="0.2">
      <c r="A228" s="44" t="s">
        <v>288</v>
      </c>
      <c r="B228" s="33">
        <v>646</v>
      </c>
      <c r="C228" s="13">
        <v>297</v>
      </c>
      <c r="D228" s="13">
        <v>270</v>
      </c>
      <c r="E228" s="13">
        <v>85</v>
      </c>
      <c r="F228" s="13">
        <v>269</v>
      </c>
      <c r="G228" s="13">
        <v>197</v>
      </c>
      <c r="H228" s="13">
        <v>311</v>
      </c>
      <c r="I228" s="13">
        <v>138</v>
      </c>
    </row>
    <row r="229" spans="1:9" ht="15" customHeight="1" x14ac:dyDescent="0.2">
      <c r="A229" s="44" t="s">
        <v>289</v>
      </c>
      <c r="B229" s="33">
        <v>373</v>
      </c>
      <c r="C229" s="13">
        <v>164</v>
      </c>
      <c r="D229" s="13">
        <v>155</v>
      </c>
      <c r="E229" s="13">
        <v>88</v>
      </c>
      <c r="F229" s="13">
        <v>115</v>
      </c>
      <c r="G229" s="13">
        <v>143</v>
      </c>
      <c r="H229" s="13">
        <v>168</v>
      </c>
      <c r="I229" s="13">
        <v>62</v>
      </c>
    </row>
    <row r="230" spans="1:9" ht="15" customHeight="1" x14ac:dyDescent="0.2">
      <c r="A230" s="44" t="s">
        <v>449</v>
      </c>
      <c r="B230" s="33">
        <v>28</v>
      </c>
      <c r="C230" s="13">
        <v>15</v>
      </c>
      <c r="D230" s="13">
        <v>13</v>
      </c>
      <c r="E230" s="13">
        <v>4</v>
      </c>
      <c r="F230" s="13">
        <v>14</v>
      </c>
      <c r="G230" s="13">
        <v>5</v>
      </c>
      <c r="H230" s="13">
        <v>12</v>
      </c>
      <c r="I230" s="13">
        <v>11</v>
      </c>
    </row>
    <row r="231" spans="1:9" ht="15" customHeight="1" x14ac:dyDescent="0.2">
      <c r="A231" s="44" t="s">
        <v>450</v>
      </c>
      <c r="B231" s="33">
        <v>131</v>
      </c>
      <c r="C231" s="13">
        <v>58</v>
      </c>
      <c r="D231" s="13">
        <v>50</v>
      </c>
      <c r="E231" s="13">
        <v>25</v>
      </c>
      <c r="F231" s="13">
        <v>46</v>
      </c>
      <c r="G231" s="13">
        <v>43</v>
      </c>
      <c r="H231" s="13">
        <v>66</v>
      </c>
      <c r="I231" s="13">
        <v>22</v>
      </c>
    </row>
    <row r="232" spans="1:9" ht="15" customHeight="1" x14ac:dyDescent="0.2">
      <c r="A232" s="44" t="s">
        <v>451</v>
      </c>
      <c r="B232" s="33">
        <v>224</v>
      </c>
      <c r="C232" s="13">
        <v>108</v>
      </c>
      <c r="D232" s="13">
        <v>76</v>
      </c>
      <c r="E232" s="13">
        <v>48</v>
      </c>
      <c r="F232" s="13">
        <v>75</v>
      </c>
      <c r="G232" s="13">
        <v>70</v>
      </c>
      <c r="H232" s="13">
        <v>105</v>
      </c>
      <c r="I232" s="13">
        <v>49</v>
      </c>
    </row>
    <row r="233" spans="1:9" ht="15" customHeight="1" x14ac:dyDescent="0.2">
      <c r="A233" s="44" t="s">
        <v>290</v>
      </c>
      <c r="B233" s="33">
        <v>524</v>
      </c>
      <c r="C233" s="13">
        <v>252</v>
      </c>
      <c r="D233" s="13">
        <v>248</v>
      </c>
      <c r="E233" s="13">
        <v>88</v>
      </c>
      <c r="F233" s="13">
        <v>213</v>
      </c>
      <c r="G233" s="13">
        <v>174</v>
      </c>
      <c r="H233" s="13">
        <v>266</v>
      </c>
      <c r="I233" s="13">
        <v>84</v>
      </c>
    </row>
    <row r="234" spans="1:9" ht="15" customHeight="1" x14ac:dyDescent="0.2">
      <c r="A234" s="44" t="s">
        <v>452</v>
      </c>
      <c r="B234" s="33">
        <v>112</v>
      </c>
      <c r="C234" s="13">
        <v>58</v>
      </c>
      <c r="D234" s="13">
        <v>52</v>
      </c>
      <c r="E234" s="13">
        <v>26</v>
      </c>
      <c r="F234" s="13">
        <v>39</v>
      </c>
      <c r="G234" s="13">
        <v>32</v>
      </c>
      <c r="H234" s="13">
        <v>57</v>
      </c>
      <c r="I234" s="13">
        <v>23</v>
      </c>
    </row>
    <row r="235" spans="1:9" ht="15" customHeight="1" x14ac:dyDescent="0.2">
      <c r="A235" s="44" t="s">
        <v>26</v>
      </c>
      <c r="B235" s="33">
        <v>6776</v>
      </c>
      <c r="C235" s="13">
        <v>3166</v>
      </c>
      <c r="D235" s="13">
        <v>3050</v>
      </c>
      <c r="E235" s="13">
        <v>1022</v>
      </c>
      <c r="F235" s="13">
        <v>2430</v>
      </c>
      <c r="G235" s="13">
        <v>2251</v>
      </c>
      <c r="H235" s="13">
        <v>2976</v>
      </c>
      <c r="I235" s="13">
        <v>1549</v>
      </c>
    </row>
    <row r="236" spans="1:9" ht="15" customHeight="1" x14ac:dyDescent="0.2">
      <c r="A236" s="44" t="s">
        <v>453</v>
      </c>
      <c r="B236" s="33">
        <v>61</v>
      </c>
      <c r="C236" s="13">
        <v>25</v>
      </c>
      <c r="D236" s="13">
        <v>20</v>
      </c>
      <c r="E236" s="13">
        <v>3</v>
      </c>
      <c r="F236" s="13">
        <v>31</v>
      </c>
      <c r="G236" s="13">
        <v>12</v>
      </c>
      <c r="H236" s="13">
        <v>34</v>
      </c>
      <c r="I236" s="13">
        <v>15</v>
      </c>
    </row>
    <row r="237" spans="1:9" ht="15" customHeight="1" x14ac:dyDescent="0.2">
      <c r="A237" s="44" t="s">
        <v>292</v>
      </c>
      <c r="B237" s="33">
        <v>196</v>
      </c>
      <c r="C237" s="13">
        <v>105</v>
      </c>
      <c r="D237" s="13">
        <v>55</v>
      </c>
      <c r="E237" s="13">
        <v>43</v>
      </c>
      <c r="F237" s="13">
        <v>76</v>
      </c>
      <c r="G237" s="13">
        <v>49</v>
      </c>
      <c r="H237" s="13">
        <v>113</v>
      </c>
      <c r="I237" s="13">
        <v>34</v>
      </c>
    </row>
    <row r="238" spans="1:9" ht="15" customHeight="1" x14ac:dyDescent="0.2">
      <c r="A238" s="44" t="s">
        <v>454</v>
      </c>
      <c r="B238" s="33">
        <v>98</v>
      </c>
      <c r="C238" s="13">
        <v>45</v>
      </c>
      <c r="D238" s="13">
        <v>45</v>
      </c>
      <c r="E238" s="13">
        <v>19</v>
      </c>
      <c r="F238" s="13">
        <v>39</v>
      </c>
      <c r="G238" s="13">
        <v>27</v>
      </c>
      <c r="H238" s="13">
        <v>55</v>
      </c>
      <c r="I238" s="13">
        <v>16</v>
      </c>
    </row>
    <row r="239" spans="1:9" ht="15" customHeight="1" x14ac:dyDescent="0.2">
      <c r="A239" s="44" t="s">
        <v>455</v>
      </c>
      <c r="B239" s="33">
        <v>274</v>
      </c>
      <c r="C239" s="13">
        <v>140</v>
      </c>
      <c r="D239" s="13">
        <v>110</v>
      </c>
      <c r="E239" s="13">
        <v>44</v>
      </c>
      <c r="F239" s="13">
        <v>109</v>
      </c>
      <c r="G239" s="13">
        <v>76</v>
      </c>
      <c r="H239" s="13">
        <v>132</v>
      </c>
      <c r="I239" s="13">
        <v>66</v>
      </c>
    </row>
    <row r="240" spans="1:9" ht="15" customHeight="1" x14ac:dyDescent="0.2">
      <c r="A240" s="44" t="s">
        <v>456</v>
      </c>
      <c r="B240" s="33">
        <v>139</v>
      </c>
      <c r="C240" s="13">
        <v>67</v>
      </c>
      <c r="D240" s="13">
        <v>59</v>
      </c>
      <c r="E240" s="13">
        <v>27</v>
      </c>
      <c r="F240" s="13">
        <v>52</v>
      </c>
      <c r="G240" s="13">
        <v>38</v>
      </c>
      <c r="H240" s="13">
        <v>70</v>
      </c>
      <c r="I240" s="13">
        <v>31</v>
      </c>
    </row>
    <row r="241" spans="1:9" ht="15" customHeight="1" x14ac:dyDescent="0.2">
      <c r="A241" s="44" t="s">
        <v>457</v>
      </c>
      <c r="B241" s="33">
        <v>84</v>
      </c>
      <c r="C241" s="13">
        <v>43</v>
      </c>
      <c r="D241" s="13">
        <v>36</v>
      </c>
      <c r="E241" s="13">
        <v>20</v>
      </c>
      <c r="F241" s="13">
        <v>27</v>
      </c>
      <c r="G241" s="13">
        <v>18</v>
      </c>
      <c r="H241" s="13">
        <v>51</v>
      </c>
      <c r="I241" s="13">
        <v>15</v>
      </c>
    </row>
    <row r="242" spans="1:9" ht="15" customHeight="1" x14ac:dyDescent="0.2">
      <c r="A242" s="44" t="s">
        <v>458</v>
      </c>
      <c r="B242" s="33">
        <v>171</v>
      </c>
      <c r="C242" s="13">
        <v>87</v>
      </c>
      <c r="D242" s="13">
        <v>71</v>
      </c>
      <c r="E242" s="13">
        <v>33</v>
      </c>
      <c r="F242" s="13">
        <v>47</v>
      </c>
      <c r="G242" s="13">
        <v>54</v>
      </c>
      <c r="H242" s="13">
        <v>81</v>
      </c>
      <c r="I242" s="13">
        <v>36</v>
      </c>
    </row>
    <row r="243" spans="1:9" ht="15" customHeight="1" x14ac:dyDescent="0.2">
      <c r="A243" s="44" t="s">
        <v>459</v>
      </c>
      <c r="B243" s="33">
        <v>79</v>
      </c>
      <c r="C243" s="13">
        <v>42</v>
      </c>
      <c r="D243" s="13">
        <v>23</v>
      </c>
      <c r="E243" s="13">
        <v>14</v>
      </c>
      <c r="F243" s="13">
        <v>26</v>
      </c>
      <c r="G243" s="13">
        <v>24</v>
      </c>
      <c r="H243" s="13">
        <v>46</v>
      </c>
      <c r="I243" s="13">
        <v>9</v>
      </c>
    </row>
    <row r="244" spans="1:9" ht="15" customHeight="1" x14ac:dyDescent="0.2">
      <c r="A244" s="44" t="s">
        <v>460</v>
      </c>
      <c r="B244" s="33">
        <v>69</v>
      </c>
      <c r="C244" s="13">
        <v>26</v>
      </c>
      <c r="D244" s="13">
        <v>27</v>
      </c>
      <c r="E244" s="13">
        <v>10</v>
      </c>
      <c r="F244" s="13">
        <v>25</v>
      </c>
      <c r="G244" s="13">
        <v>18</v>
      </c>
      <c r="H244" s="13">
        <v>28</v>
      </c>
      <c r="I244" s="13">
        <v>23</v>
      </c>
    </row>
    <row r="245" spans="1:9" ht="15" customHeight="1" x14ac:dyDescent="0.2">
      <c r="A245" s="44" t="s">
        <v>461</v>
      </c>
      <c r="B245" s="33">
        <v>55</v>
      </c>
      <c r="C245" s="13">
        <v>26</v>
      </c>
      <c r="D245" s="13">
        <v>23</v>
      </c>
      <c r="E245" s="13">
        <v>9</v>
      </c>
      <c r="F245" s="13">
        <v>18</v>
      </c>
      <c r="G245" s="13">
        <v>18</v>
      </c>
      <c r="H245" s="13">
        <v>29</v>
      </c>
      <c r="I245" s="13">
        <v>8</v>
      </c>
    </row>
    <row r="246" spans="1:9" ht="15" customHeight="1" x14ac:dyDescent="0.2">
      <c r="A246" s="44" t="s">
        <v>462</v>
      </c>
      <c r="B246" s="33">
        <v>81</v>
      </c>
      <c r="C246" s="13">
        <v>42</v>
      </c>
      <c r="D246" s="13">
        <v>29</v>
      </c>
      <c r="E246" s="13">
        <v>16</v>
      </c>
      <c r="F246" s="13">
        <v>28</v>
      </c>
      <c r="G246" s="13">
        <v>17</v>
      </c>
      <c r="H246" s="13">
        <v>41</v>
      </c>
      <c r="I246" s="13">
        <v>23</v>
      </c>
    </row>
    <row r="247" spans="1:9" ht="15" customHeight="1" x14ac:dyDescent="0.2">
      <c r="A247" s="44" t="s">
        <v>294</v>
      </c>
      <c r="B247" s="33">
        <v>286</v>
      </c>
      <c r="C247" s="13">
        <v>131</v>
      </c>
      <c r="D247" s="13">
        <v>96</v>
      </c>
      <c r="E247" s="13">
        <v>50</v>
      </c>
      <c r="F247" s="13">
        <v>104</v>
      </c>
      <c r="G247" s="13">
        <v>78</v>
      </c>
      <c r="H247" s="13">
        <v>150</v>
      </c>
      <c r="I247" s="13">
        <v>58</v>
      </c>
    </row>
    <row r="248" spans="1:9" ht="15" customHeight="1" x14ac:dyDescent="0.2">
      <c r="A248" s="44"/>
      <c r="B248" s="213"/>
      <c r="C248" s="132"/>
      <c r="D248" s="132"/>
      <c r="E248" s="214"/>
      <c r="F248" s="132"/>
      <c r="G248" s="132"/>
      <c r="H248" s="132"/>
      <c r="I248" s="132"/>
    </row>
    <row r="249" spans="1:9" ht="15" customHeight="1" x14ac:dyDescent="0.2">
      <c r="A249" s="157" t="s">
        <v>65</v>
      </c>
      <c r="B249" s="215">
        <v>1394</v>
      </c>
      <c r="C249" s="216">
        <v>842</v>
      </c>
      <c r="D249" s="216">
        <v>238</v>
      </c>
      <c r="E249" s="216">
        <v>267</v>
      </c>
      <c r="F249" s="216">
        <v>298</v>
      </c>
      <c r="G249" s="216">
        <v>1084</v>
      </c>
      <c r="H249" s="216">
        <v>66</v>
      </c>
      <c r="I249" s="216">
        <v>244</v>
      </c>
    </row>
    <row r="250" spans="1:9" ht="15" customHeight="1" x14ac:dyDescent="0.2">
      <c r="A250" s="44"/>
    </row>
    <row r="251" spans="1:9" ht="15" customHeight="1" x14ac:dyDescent="0.2">
      <c r="A251" s="44"/>
    </row>
  </sheetData>
  <mergeCells count="1">
    <mergeCell ref="B3:I3"/>
  </mergeCells>
  <hyperlinks>
    <hyperlink ref="K3" location="Kazalo!A1" display="nazaj na kazalo" xr:uid="{00000000-0004-0000-3200-000000000000}"/>
  </hyperlinks>
  <pageMargins left="0.43307086614173229" right="0.43307086614173229" top="0.70866141732283472" bottom="0.70866141732283472" header="0" footer="0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4" width="8.28515625" style="6" customWidth="1"/>
    <col min="5" max="5" width="10" style="6" bestFit="1" customWidth="1"/>
    <col min="6" max="8" width="7.7109375" style="6" customWidth="1"/>
    <col min="9" max="10" width="8.28515625" style="6" customWidth="1"/>
    <col min="11" max="16384" width="9.140625" style="6"/>
  </cols>
  <sheetData>
    <row r="1" spans="1:10" ht="15" customHeight="1" x14ac:dyDescent="0.2">
      <c r="A1" s="9" t="s">
        <v>518</v>
      </c>
      <c r="B1" s="1"/>
      <c r="C1" s="1"/>
      <c r="D1" s="1"/>
      <c r="E1" s="1"/>
      <c r="F1" s="1"/>
      <c r="G1" s="1"/>
      <c r="H1" s="1"/>
      <c r="I1" s="1"/>
      <c r="J1" s="1"/>
    </row>
    <row r="2" spans="1:10" ht="15" customHeight="1" x14ac:dyDescent="0.2">
      <c r="A2" s="1"/>
      <c r="B2" s="1"/>
      <c r="C2" s="1"/>
      <c r="D2" s="1"/>
      <c r="E2" s="1"/>
      <c r="F2" s="1"/>
      <c r="G2" s="1"/>
      <c r="H2"/>
      <c r="I2" s="1"/>
      <c r="J2" s="1"/>
    </row>
    <row r="3" spans="1:10" ht="28.5" customHeight="1" x14ac:dyDescent="0.2">
      <c r="A3" s="169" t="s">
        <v>64</v>
      </c>
      <c r="B3" s="264" t="s">
        <v>537</v>
      </c>
      <c r="C3" s="265" t="s">
        <v>543</v>
      </c>
      <c r="D3" s="265" t="s">
        <v>557</v>
      </c>
      <c r="E3" s="251" t="s">
        <v>601</v>
      </c>
      <c r="F3" s="265" t="s">
        <v>583</v>
      </c>
      <c r="G3" s="265" t="s">
        <v>587</v>
      </c>
      <c r="H3" s="265" t="s">
        <v>588</v>
      </c>
      <c r="I3" s="2"/>
      <c r="J3" s="2"/>
    </row>
    <row r="4" spans="1:10" ht="15" customHeight="1" x14ac:dyDescent="0.2">
      <c r="A4" s="21" t="s">
        <v>22</v>
      </c>
      <c r="B4" s="75">
        <v>5.7900250988678774</v>
      </c>
      <c r="C4" s="76">
        <v>4.9579277451933148</v>
      </c>
      <c r="D4" s="76">
        <v>4.6447247052707414</v>
      </c>
      <c r="E4" s="104">
        <v>4.6345930952800245</v>
      </c>
      <c r="F4" s="77">
        <v>4.4981091817000838</v>
      </c>
      <c r="G4" s="77">
        <v>4.3829912017509232</v>
      </c>
      <c r="H4" s="80">
        <v>4.3031640912435618</v>
      </c>
      <c r="I4" s="2"/>
      <c r="J4" s="2"/>
    </row>
    <row r="5" spans="1:10" ht="12.75" customHeight="1" x14ac:dyDescent="0.2">
      <c r="A5" s="11"/>
      <c r="B5" s="78"/>
      <c r="C5" s="79"/>
      <c r="D5" s="79"/>
      <c r="E5" s="105"/>
      <c r="F5" s="80"/>
      <c r="G5" s="80"/>
      <c r="H5" s="80"/>
      <c r="I5" s="2"/>
      <c r="J5" s="2"/>
    </row>
    <row r="6" spans="1:10" ht="15" customHeight="1" x14ac:dyDescent="0.2">
      <c r="A6" s="18" t="s">
        <v>23</v>
      </c>
      <c r="B6" s="81">
        <v>6.5709808602880084</v>
      </c>
      <c r="C6" s="82">
        <v>5.7621993915700562</v>
      </c>
      <c r="D6" s="82">
        <v>5.2794663745326709</v>
      </c>
      <c r="E6" s="106">
        <v>5.3073789502981441</v>
      </c>
      <c r="F6" s="82">
        <v>5.1803146021951347</v>
      </c>
      <c r="G6" s="82">
        <v>5.0999848124335543</v>
      </c>
      <c r="H6" s="82">
        <v>5.033812212951041</v>
      </c>
      <c r="I6" s="3"/>
      <c r="J6" s="3"/>
    </row>
    <row r="7" spans="1:10" ht="15" customHeight="1" x14ac:dyDescent="0.2">
      <c r="A7" s="18" t="s">
        <v>24</v>
      </c>
      <c r="B7" s="81">
        <v>5.32353023437937</v>
      </c>
      <c r="C7" s="82">
        <v>4.5451758267821303</v>
      </c>
      <c r="D7" s="82">
        <v>4.2595033944997285</v>
      </c>
      <c r="E7" s="106">
        <v>4.3080425550545076</v>
      </c>
      <c r="F7" s="82">
        <v>4.1581336137709641</v>
      </c>
      <c r="G7" s="82">
        <v>4.0110688343133871</v>
      </c>
      <c r="H7" s="82">
        <v>3.8402415211400238</v>
      </c>
      <c r="I7" s="3"/>
      <c r="J7" s="3"/>
    </row>
    <row r="8" spans="1:10" ht="15" customHeight="1" x14ac:dyDescent="0.2">
      <c r="A8" s="18" t="s">
        <v>25</v>
      </c>
      <c r="B8" s="81">
        <v>3.5722468370424032</v>
      </c>
      <c r="C8" s="82">
        <v>3.0192086418814505</v>
      </c>
      <c r="D8" s="82">
        <v>2.9693440821313746</v>
      </c>
      <c r="E8" s="106">
        <v>3.0591131400437823</v>
      </c>
      <c r="F8" s="82">
        <v>2.928113176509294</v>
      </c>
      <c r="G8" s="82">
        <v>2.8496503496503496</v>
      </c>
      <c r="H8" s="82">
        <v>2.7650243972740935</v>
      </c>
      <c r="I8" s="3"/>
      <c r="J8" s="3"/>
    </row>
    <row r="9" spans="1:10" ht="15" customHeight="1" x14ac:dyDescent="0.2">
      <c r="A9" s="18" t="s">
        <v>26</v>
      </c>
      <c r="B9" s="81">
        <v>5.4635676146596657</v>
      </c>
      <c r="C9" s="82">
        <v>4.5203018491226992</v>
      </c>
      <c r="D9" s="82">
        <v>4.2110216450290796</v>
      </c>
      <c r="E9" s="106">
        <v>4.125430191077192</v>
      </c>
      <c r="F9" s="82">
        <v>4.0708717027447703</v>
      </c>
      <c r="G9" s="82">
        <v>4.0135121231866657</v>
      </c>
      <c r="H9" s="82">
        <v>3.985898636159436</v>
      </c>
      <c r="I9" s="4"/>
      <c r="J9" s="4"/>
    </row>
    <row r="10" spans="1:10" ht="15" customHeight="1" x14ac:dyDescent="0.2">
      <c r="A10" s="18" t="s">
        <v>27</v>
      </c>
      <c r="B10" s="81">
        <v>7.2323707196683111</v>
      </c>
      <c r="C10" s="82">
        <v>6.0414879761110578</v>
      </c>
      <c r="D10" s="82">
        <v>5.6562719834345696</v>
      </c>
      <c r="E10" s="106">
        <v>5.870896502607466</v>
      </c>
      <c r="F10" s="82">
        <v>5.6864710897898378</v>
      </c>
      <c r="G10" s="82">
        <v>5.5416893426163982</v>
      </c>
      <c r="H10" s="82">
        <v>5.4734866259971842</v>
      </c>
      <c r="I10" s="4"/>
      <c r="J10" s="4"/>
    </row>
    <row r="11" spans="1:10" ht="15" customHeight="1" x14ac:dyDescent="0.2">
      <c r="A11" s="18" t="s">
        <v>28</v>
      </c>
      <c r="B11" s="81">
        <v>7.8261640169440456</v>
      </c>
      <c r="C11" s="82">
        <v>6.8772299047274874</v>
      </c>
      <c r="D11" s="82">
        <v>6.5460307018707242</v>
      </c>
      <c r="E11" s="106">
        <v>6.3387147650044451</v>
      </c>
      <c r="F11" s="82">
        <v>6.0118470651588582</v>
      </c>
      <c r="G11" s="82">
        <v>5.6902138690861959</v>
      </c>
      <c r="H11" s="82">
        <v>5.4542311349295529</v>
      </c>
      <c r="I11" s="5"/>
      <c r="J11" s="5"/>
    </row>
    <row r="12" spans="1:10" ht="15" customHeight="1" x14ac:dyDescent="0.2">
      <c r="A12" s="18" t="s">
        <v>29</v>
      </c>
      <c r="B12" s="81">
        <v>3.9179226100858342</v>
      </c>
      <c r="C12" s="82">
        <v>3.2961238675099023</v>
      </c>
      <c r="D12" s="82">
        <v>3.0307422559906487</v>
      </c>
      <c r="E12" s="106">
        <v>2.9208028198686287</v>
      </c>
      <c r="F12" s="82">
        <v>2.8518581431780006</v>
      </c>
      <c r="G12" s="82">
        <v>2.6928730260430407</v>
      </c>
      <c r="H12" s="82">
        <v>2.6230679553232297</v>
      </c>
      <c r="I12" s="5"/>
      <c r="J12" s="5"/>
    </row>
    <row r="13" spans="1:10" ht="15" customHeight="1" x14ac:dyDescent="0.2">
      <c r="A13" s="18" t="s">
        <v>30</v>
      </c>
      <c r="B13" s="81">
        <v>5.7115074784783335</v>
      </c>
      <c r="C13" s="82">
        <v>5.1369067337397487</v>
      </c>
      <c r="D13" s="82">
        <v>4.8449361387900094</v>
      </c>
      <c r="E13" s="106">
        <v>4.7855278326991657</v>
      </c>
      <c r="F13" s="82">
        <v>4.6908888849056263</v>
      </c>
      <c r="G13" s="82">
        <v>4.6076920319724719</v>
      </c>
      <c r="H13" s="82">
        <v>4.4384269139034842</v>
      </c>
      <c r="I13" s="5"/>
      <c r="J13" s="5"/>
    </row>
    <row r="14" spans="1:10" ht="15" customHeight="1" x14ac:dyDescent="0.2">
      <c r="A14" s="18" t="s">
        <v>31</v>
      </c>
      <c r="B14" s="81">
        <v>5.7272035796084699</v>
      </c>
      <c r="C14" s="82">
        <v>4.6242481155300625</v>
      </c>
      <c r="D14" s="82">
        <v>4.4747885898592363</v>
      </c>
      <c r="E14" s="106">
        <v>4.6351283135175505</v>
      </c>
      <c r="F14" s="82">
        <v>4.4670150872695</v>
      </c>
      <c r="G14" s="82">
        <v>4.3099405099849424</v>
      </c>
      <c r="H14" s="82">
        <v>4.1516423808347742</v>
      </c>
      <c r="I14" s="5"/>
      <c r="J14" s="5"/>
    </row>
    <row r="15" spans="1:10" ht="15" customHeight="1" x14ac:dyDescent="0.2">
      <c r="A15" s="18" t="s">
        <v>32</v>
      </c>
      <c r="B15" s="81">
        <v>7.2945077144140544</v>
      </c>
      <c r="C15" s="82">
        <v>6.4170515167913251</v>
      </c>
      <c r="D15" s="82">
        <v>5.7782575234142373</v>
      </c>
      <c r="E15" s="106">
        <v>5.327319152318406</v>
      </c>
      <c r="F15" s="82">
        <v>5.1337887420576918</v>
      </c>
      <c r="G15" s="82">
        <v>4.9187658369354601</v>
      </c>
      <c r="H15" s="82">
        <v>4.8108736475006708</v>
      </c>
      <c r="I15" s="5"/>
      <c r="J15" s="5"/>
    </row>
    <row r="16" spans="1:10" ht="15" customHeight="1" x14ac:dyDescent="0.2">
      <c r="A16" s="18" t="s">
        <v>33</v>
      </c>
      <c r="B16" s="81">
        <v>6.4980477721635275</v>
      </c>
      <c r="C16" s="82">
        <v>5.3521890518865227</v>
      </c>
      <c r="D16" s="82">
        <v>4.9664671274935248</v>
      </c>
      <c r="E16" s="106">
        <v>4.6448622911887112</v>
      </c>
      <c r="F16" s="82">
        <v>4.4942652205551132</v>
      </c>
      <c r="G16" s="82">
        <v>4.421191226915214</v>
      </c>
      <c r="H16" s="82">
        <v>4.5215526188334607</v>
      </c>
      <c r="I16" s="5"/>
      <c r="J16" s="5"/>
    </row>
    <row r="17" spans="1:10" ht="15" customHeight="1" x14ac:dyDescent="0.2">
      <c r="A17" s="25" t="s">
        <v>34</v>
      </c>
      <c r="B17" s="83">
        <v>5.7980024208090768</v>
      </c>
      <c r="C17" s="84">
        <v>5.2103462629459232</v>
      </c>
      <c r="D17" s="84">
        <v>4.6404749949926885</v>
      </c>
      <c r="E17" s="107">
        <v>4.4704962225846172</v>
      </c>
      <c r="F17" s="84">
        <v>4.2497875106244694</v>
      </c>
      <c r="G17" s="84">
        <v>4.1207003020845505</v>
      </c>
      <c r="H17" s="84">
        <v>4.0838133400116865</v>
      </c>
      <c r="I17" s="5"/>
      <c r="J17" s="5"/>
    </row>
    <row r="18" spans="1:10" ht="3.75" customHeight="1" x14ac:dyDescent="0.2">
      <c r="A18" s="10"/>
      <c r="B18" s="10"/>
      <c r="C18" s="10"/>
      <c r="D18" s="10"/>
      <c r="E18" s="10"/>
      <c r="F18" s="10"/>
      <c r="G18" s="10"/>
      <c r="H18" s="10"/>
    </row>
    <row r="19" spans="1:10" ht="8.25" customHeight="1" x14ac:dyDescent="0.2">
      <c r="A19" s="10"/>
      <c r="B19" s="10"/>
      <c r="C19" s="10"/>
      <c r="D19" s="10"/>
      <c r="E19" s="10"/>
      <c r="F19" s="10"/>
      <c r="G19" s="10"/>
      <c r="H19" s="10"/>
    </row>
    <row r="20" spans="1:10" ht="15" customHeight="1" x14ac:dyDescent="0.2">
      <c r="A20" s="268" t="s">
        <v>519</v>
      </c>
    </row>
    <row r="21" spans="1:10" ht="15" customHeight="1" x14ac:dyDescent="0.2">
      <c r="A21" s="269" t="s">
        <v>520</v>
      </c>
    </row>
    <row r="22" spans="1:10" ht="15" customHeight="1" x14ac:dyDescent="0.2">
      <c r="A22" s="269"/>
    </row>
    <row r="23" spans="1:10" ht="15" customHeight="1" x14ac:dyDescent="0.2">
      <c r="A23" s="69" t="s">
        <v>147</v>
      </c>
    </row>
  </sheetData>
  <hyperlinks>
    <hyperlink ref="A23" location="Kazalo!A1" display="nazaj na kazalo" xr:uid="{347BA5A4-EACC-4609-AA76-23D69F3DD675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23"/>
  <sheetViews>
    <sheetView showGridLines="0" tabSelected="1" workbookViewId="0"/>
  </sheetViews>
  <sheetFormatPr defaultColWidth="9.140625" defaultRowHeight="15" customHeight="1" x14ac:dyDescent="0.2"/>
  <cols>
    <col min="1" max="1" width="14" style="6" customWidth="1"/>
    <col min="2" max="4" width="7.5703125" style="6" customWidth="1"/>
    <col min="5" max="7" width="9.28515625" style="6" customWidth="1"/>
    <col min="8" max="10" width="9.85546875" style="6" customWidth="1"/>
    <col min="11" max="12" width="8.28515625" style="6" customWidth="1"/>
    <col min="13" max="13" width="9.140625" style="6"/>
    <col min="14" max="14" width="25.85546875" style="6" customWidth="1"/>
    <col min="15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474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ht="15" customHeight="1" x14ac:dyDescent="0.2">
      <c r="A3" s="50"/>
      <c r="B3" s="294"/>
      <c r="C3" s="295"/>
      <c r="D3" s="37"/>
      <c r="E3" s="29"/>
      <c r="F3" s="29"/>
      <c r="G3" s="29"/>
      <c r="H3" s="305" t="s">
        <v>63</v>
      </c>
      <c r="I3" s="306"/>
      <c r="J3" s="306"/>
      <c r="K3" s="2"/>
      <c r="L3" s="2"/>
    </row>
    <row r="4" spans="1:16" ht="15" customHeight="1" x14ac:dyDescent="0.2">
      <c r="A4" s="242" t="s">
        <v>67</v>
      </c>
      <c r="B4" s="301"/>
      <c r="C4" s="302"/>
      <c r="D4" s="38"/>
      <c r="E4" s="286"/>
      <c r="F4" s="286"/>
      <c r="G4" s="286"/>
      <c r="H4" s="148" t="str">
        <f>+'[3]3ud'!H4</f>
        <v>VIII 25</v>
      </c>
      <c r="I4" s="144" t="str">
        <f>+'[3]3ud'!I4</f>
        <v>VIII 25</v>
      </c>
      <c r="J4" s="144" t="str">
        <f>+'[3]3ud'!J4</f>
        <v>I-VIII 25</v>
      </c>
      <c r="K4" s="2"/>
      <c r="L4" s="2"/>
    </row>
    <row r="5" spans="1:16" ht="15" customHeight="1" x14ac:dyDescent="0.2">
      <c r="A5" s="243" t="s">
        <v>61</v>
      </c>
      <c r="B5" s="166" t="str">
        <f>+'[3]3ud'!B5</f>
        <v>VI 25</v>
      </c>
      <c r="C5" s="167" t="str">
        <f>+'[3]3ud'!C5</f>
        <v>VII 25</v>
      </c>
      <c r="D5" s="266" t="str">
        <f>+'[3]3ud'!D5</f>
        <v>VIII 25</v>
      </c>
      <c r="E5" s="167" t="str">
        <f>+'[3]3ud'!E5</f>
        <v>I-XII 23</v>
      </c>
      <c r="F5" s="167" t="str">
        <f>+'[3]3ud'!F5</f>
        <v>I-XII 24</v>
      </c>
      <c r="G5" s="167" t="str">
        <f>+'[3]3ud'!G5</f>
        <v>I-VIII 25</v>
      </c>
      <c r="H5" s="174" t="str">
        <f>+'[3]3ud'!H5</f>
        <v>VIII 24</v>
      </c>
      <c r="I5" s="175" t="str">
        <f>+'[3]3ud'!I5</f>
        <v>VII 25</v>
      </c>
      <c r="J5" s="175" t="str">
        <f>+'[3]3ud'!J5</f>
        <v>I-VIII 24</v>
      </c>
      <c r="K5" s="2"/>
      <c r="L5" s="2"/>
    </row>
    <row r="6" spans="1:16" ht="15" customHeight="1" x14ac:dyDescent="0.2">
      <c r="A6" s="21" t="s">
        <v>22</v>
      </c>
      <c r="B6" s="22">
        <f>+'[3]3ud'!B6</f>
        <v>13895</v>
      </c>
      <c r="C6" s="23">
        <f>+'[3]3ud'!C6</f>
        <v>15205</v>
      </c>
      <c r="D6" s="39">
        <f>+'[3]3ud'!D6</f>
        <v>13404</v>
      </c>
      <c r="E6" s="23">
        <f>+'[3]3ud'!E6</f>
        <v>163835</v>
      </c>
      <c r="F6" s="23">
        <f>+'[3]3ud'!F6</f>
        <v>157384</v>
      </c>
      <c r="G6" s="23">
        <f>+'[3]3ud'!G6</f>
        <v>105853</v>
      </c>
      <c r="H6" s="75">
        <f>+'[3]3ud'!H6</f>
        <v>94.268232646458955</v>
      </c>
      <c r="I6" s="77">
        <f>+'[3]3ud'!I6</f>
        <v>88.155212101282473</v>
      </c>
      <c r="J6" s="77">
        <f>+'[3]3ud'!J6</f>
        <v>97.214517936190148</v>
      </c>
      <c r="K6" s="2"/>
      <c r="L6" s="2"/>
    </row>
    <row r="7" spans="1:16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2"/>
      <c r="L7" s="2"/>
    </row>
    <row r="8" spans="1:16" ht="15" customHeight="1" x14ac:dyDescent="0.2">
      <c r="A8" s="18" t="s">
        <v>23</v>
      </c>
      <c r="B8" s="12">
        <f>+'[3]3ud'!B8</f>
        <v>1023</v>
      </c>
      <c r="C8" s="13">
        <f>+'[3]3ud'!C8</f>
        <v>1183</v>
      </c>
      <c r="D8" s="41">
        <f>+'[3]3ud'!D8</f>
        <v>1106</v>
      </c>
      <c r="E8" s="13">
        <f>+'[3]3ud'!E8</f>
        <v>13316</v>
      </c>
      <c r="F8" s="13">
        <f>+'[3]3ud'!F8</f>
        <v>12255</v>
      </c>
      <c r="G8" s="13">
        <f>+'[3]3ud'!G8</f>
        <v>8713</v>
      </c>
      <c r="H8" s="81">
        <f>+'[3]3ud'!H8</f>
        <v>99.909665763324298</v>
      </c>
      <c r="I8" s="82">
        <f>+'[3]3ud'!I8</f>
        <v>93.491124260355036</v>
      </c>
      <c r="J8" s="82">
        <f>+'[3]3ud'!J8</f>
        <v>103.76324877932595</v>
      </c>
      <c r="K8" s="3"/>
      <c r="L8" s="3"/>
    </row>
    <row r="9" spans="1:16" ht="15" customHeight="1" x14ac:dyDescent="0.2">
      <c r="A9" s="18" t="s">
        <v>24</v>
      </c>
      <c r="B9" s="12">
        <f>+'[3]3ud'!B16</f>
        <v>1173</v>
      </c>
      <c r="C9" s="13">
        <f>+'[3]3ud'!C16</f>
        <v>1334</v>
      </c>
      <c r="D9" s="41">
        <f>+'[3]3ud'!D16</f>
        <v>1021</v>
      </c>
      <c r="E9" s="13">
        <f>+'[3]3ud'!E16</f>
        <v>13296</v>
      </c>
      <c r="F9" s="13">
        <f>+'[3]3ud'!F16</f>
        <v>12224</v>
      </c>
      <c r="G9" s="13">
        <f>+'[3]3ud'!G16</f>
        <v>8671</v>
      </c>
      <c r="H9" s="81">
        <f>+'[3]3ud'!H16</f>
        <v>104.07747196738022</v>
      </c>
      <c r="I9" s="82">
        <f>+'[3]3ud'!I16</f>
        <v>76.536731634182914</v>
      </c>
      <c r="J9" s="82">
        <f>+'[3]3ud'!J16</f>
        <v>99.460885524202808</v>
      </c>
      <c r="K9" s="3"/>
      <c r="L9" s="3"/>
      <c r="O9" s="7"/>
      <c r="P9" s="8"/>
    </row>
    <row r="10" spans="1:16" ht="15" customHeight="1" x14ac:dyDescent="0.2">
      <c r="A10" s="18" t="s">
        <v>25</v>
      </c>
      <c r="B10" s="12">
        <f>+'[3]3ud'!B24</f>
        <v>1080</v>
      </c>
      <c r="C10" s="13">
        <f>+'[3]3ud'!C24</f>
        <v>1226</v>
      </c>
      <c r="D10" s="41">
        <f>+'[3]3ud'!D24</f>
        <v>1040</v>
      </c>
      <c r="E10" s="13">
        <f>+'[3]3ud'!E24</f>
        <v>13618</v>
      </c>
      <c r="F10" s="13">
        <f>+'[3]3ud'!F24</f>
        <v>14059</v>
      </c>
      <c r="G10" s="13">
        <f>+'[3]3ud'!G24</f>
        <v>8331</v>
      </c>
      <c r="H10" s="81">
        <f>+'[3]3ud'!H24</f>
        <v>85.526315789473685</v>
      </c>
      <c r="I10" s="82">
        <f>+'[3]3ud'!I24</f>
        <v>84.828711256117444</v>
      </c>
      <c r="J10" s="82">
        <f>+'[3]3ud'!J24</f>
        <v>85.798146240988672</v>
      </c>
      <c r="K10" s="3"/>
      <c r="L10" s="3"/>
      <c r="O10" s="7"/>
      <c r="P10" s="8"/>
    </row>
    <row r="11" spans="1:16" ht="15" customHeight="1" x14ac:dyDescent="0.2">
      <c r="A11" s="18" t="s">
        <v>26</v>
      </c>
      <c r="B11" s="12">
        <f>+'[3]3ud'!B31</f>
        <v>5028</v>
      </c>
      <c r="C11" s="13">
        <f>+'[3]3ud'!C31</f>
        <v>5374</v>
      </c>
      <c r="D11" s="41">
        <f>+'[3]3ud'!D31</f>
        <v>4871</v>
      </c>
      <c r="E11" s="13">
        <f>+'[3]3ud'!E31</f>
        <v>61273</v>
      </c>
      <c r="F11" s="13">
        <f>+'[3]3ud'!F31</f>
        <v>59519</v>
      </c>
      <c r="G11" s="13">
        <f>+'[3]3ud'!G31</f>
        <v>39277</v>
      </c>
      <c r="H11" s="81">
        <f>+'[3]3ud'!H31</f>
        <v>91.491359879789641</v>
      </c>
      <c r="I11" s="82">
        <f>+'[3]3ud'!I31</f>
        <v>90.640119091924078</v>
      </c>
      <c r="J11" s="82">
        <f>+'[3]3ud'!J31</f>
        <v>96.629517553570992</v>
      </c>
      <c r="K11" s="4"/>
      <c r="L11" s="4"/>
      <c r="O11" s="7"/>
      <c r="P11" s="8"/>
    </row>
    <row r="12" spans="1:16" ht="15" customHeight="1" x14ac:dyDescent="0.2">
      <c r="A12" s="18" t="s">
        <v>27</v>
      </c>
      <c r="B12" s="12">
        <f>+'[3]3ud'!B42</f>
        <v>1492</v>
      </c>
      <c r="C12" s="13">
        <f>+'[3]3ud'!C42</f>
        <v>1732</v>
      </c>
      <c r="D12" s="41">
        <f>+'[3]3ud'!D42</f>
        <v>1386</v>
      </c>
      <c r="E12" s="13">
        <f>+'[3]3ud'!E42</f>
        <v>18749</v>
      </c>
      <c r="F12" s="13">
        <f>+'[3]3ud'!F42</f>
        <v>15394</v>
      </c>
      <c r="G12" s="13">
        <f>+'[3]3ud'!G42</f>
        <v>10480</v>
      </c>
      <c r="H12" s="81">
        <f>+'[3]3ud'!H42</f>
        <v>90.885245901639351</v>
      </c>
      <c r="I12" s="82">
        <f>+'[3]3ud'!I42</f>
        <v>80.023094688221704</v>
      </c>
      <c r="J12" s="82">
        <f>+'[3]3ud'!J42</f>
        <v>98.905247263118156</v>
      </c>
      <c r="K12" s="4"/>
      <c r="L12" s="4"/>
      <c r="O12" s="7"/>
      <c r="P12" s="8"/>
    </row>
    <row r="13" spans="1:16" ht="15" customHeight="1" x14ac:dyDescent="0.2">
      <c r="A13" s="18" t="s">
        <v>28</v>
      </c>
      <c r="B13" s="12">
        <f>+'[3]3ud'!B49</f>
        <v>556</v>
      </c>
      <c r="C13" s="13">
        <f>+'[3]3ud'!C49</f>
        <v>707</v>
      </c>
      <c r="D13" s="41">
        <f>+'[3]3ud'!D49</f>
        <v>696</v>
      </c>
      <c r="E13" s="13">
        <f>+'[3]3ud'!E49</f>
        <v>6473</v>
      </c>
      <c r="F13" s="13">
        <f>+'[3]3ud'!F49</f>
        <v>6150</v>
      </c>
      <c r="G13" s="13">
        <f>+'[3]3ud'!G49</f>
        <v>4175</v>
      </c>
      <c r="H13" s="81">
        <f>+'[3]3ud'!H49</f>
        <v>110.65182829888711</v>
      </c>
      <c r="I13" s="82">
        <f>+'[3]3ud'!I49</f>
        <v>98.44413012729845</v>
      </c>
      <c r="J13" s="82">
        <f>+'[3]3ud'!J49</f>
        <v>94.499773653236758</v>
      </c>
      <c r="K13" s="5"/>
      <c r="L13" s="5"/>
      <c r="O13" s="7"/>
      <c r="P13" s="8"/>
    </row>
    <row r="14" spans="1:16" ht="15" customHeight="1" x14ac:dyDescent="0.2">
      <c r="A14" s="18" t="s">
        <v>29</v>
      </c>
      <c r="B14" s="12">
        <f>+'[3]3ud'!B55</f>
        <v>727</v>
      </c>
      <c r="C14" s="13">
        <f>+'[3]3ud'!C55</f>
        <v>707</v>
      </c>
      <c r="D14" s="41">
        <f>+'[3]3ud'!D55</f>
        <v>603</v>
      </c>
      <c r="E14" s="13">
        <f>+'[3]3ud'!E55</f>
        <v>7872</v>
      </c>
      <c r="F14" s="13">
        <f>+'[3]3ud'!F55</f>
        <v>7185</v>
      </c>
      <c r="G14" s="13">
        <f>+'[3]3ud'!G55</f>
        <v>4948</v>
      </c>
      <c r="H14" s="81">
        <f>+'[3]3ud'!H55</f>
        <v>95.562599049128366</v>
      </c>
      <c r="I14" s="82">
        <f>+'[3]3ud'!I55</f>
        <v>85.289957567185297</v>
      </c>
      <c r="J14" s="82">
        <f>+'[3]3ud'!J55</f>
        <v>98.683685680095735</v>
      </c>
      <c r="K14" s="5"/>
      <c r="L14" s="5"/>
      <c r="O14" s="7"/>
      <c r="P14" s="8"/>
    </row>
    <row r="15" spans="1:16" ht="15" customHeight="1" x14ac:dyDescent="0.2">
      <c r="A15" s="18" t="s">
        <v>30</v>
      </c>
      <c r="B15" s="12">
        <f>+'[3]3ud'!B61</f>
        <v>904</v>
      </c>
      <c r="C15" s="13">
        <f>+'[3]3ud'!C61</f>
        <v>812</v>
      </c>
      <c r="D15" s="41">
        <f>+'[3]3ud'!D61</f>
        <v>786</v>
      </c>
      <c r="E15" s="13">
        <f>+'[3]3ud'!E61</f>
        <v>6697</v>
      </c>
      <c r="F15" s="13">
        <f>+'[3]3ud'!F61</f>
        <v>6907</v>
      </c>
      <c r="G15" s="13">
        <f>+'[3]3ud'!G61</f>
        <v>6205</v>
      </c>
      <c r="H15" s="81">
        <f>+'[3]3ud'!H61</f>
        <v>125.35885167464116</v>
      </c>
      <c r="I15" s="82">
        <f>+'[3]3ud'!I61</f>
        <v>96.798029556650249</v>
      </c>
      <c r="J15" s="82">
        <f>+'[3]3ud'!J61</f>
        <v>128.65436450342111</v>
      </c>
      <c r="K15" s="5"/>
      <c r="L15" s="5"/>
      <c r="O15" s="7"/>
      <c r="P15" s="8"/>
    </row>
    <row r="16" spans="1:16" ht="15" customHeight="1" x14ac:dyDescent="0.2">
      <c r="A16" s="18" t="s">
        <v>31</v>
      </c>
      <c r="B16" s="12">
        <f>+'[3]3ud'!B67</f>
        <v>423</v>
      </c>
      <c r="C16" s="13">
        <f>+'[3]3ud'!C67</f>
        <v>660</v>
      </c>
      <c r="D16" s="41">
        <f>+'[3]3ud'!D67</f>
        <v>533</v>
      </c>
      <c r="E16" s="13">
        <f>+'[3]3ud'!E67</f>
        <v>6006</v>
      </c>
      <c r="F16" s="13">
        <f>+'[3]3ud'!F67</f>
        <v>5802</v>
      </c>
      <c r="G16" s="13">
        <f>+'[3]3ud'!G67</f>
        <v>3852</v>
      </c>
      <c r="H16" s="81">
        <f>+'[3]3ud'!H67</f>
        <v>108.55397148676171</v>
      </c>
      <c r="I16" s="82">
        <f>+'[3]3ud'!I67</f>
        <v>80.757575757575765</v>
      </c>
      <c r="J16" s="82">
        <f>+'[3]3ud'!J67</f>
        <v>95.725646123260432</v>
      </c>
      <c r="K16" s="5"/>
      <c r="L16" s="5"/>
      <c r="O16" s="7"/>
      <c r="P16" s="8"/>
    </row>
    <row r="17" spans="1:16" ht="15" customHeight="1" x14ac:dyDescent="0.2">
      <c r="A17" s="18" t="s">
        <v>32</v>
      </c>
      <c r="B17" s="12">
        <f>+'[3]3ud'!B71</f>
        <v>529</v>
      </c>
      <c r="C17" s="13">
        <f>+'[3]3ud'!C71</f>
        <v>439</v>
      </c>
      <c r="D17" s="41">
        <f>+'[3]3ud'!D71</f>
        <v>425</v>
      </c>
      <c r="E17" s="13">
        <f>+'[3]3ud'!E71</f>
        <v>5192</v>
      </c>
      <c r="F17" s="13">
        <f>+'[3]3ud'!F71</f>
        <v>5275</v>
      </c>
      <c r="G17" s="13">
        <f>+'[3]3ud'!G71</f>
        <v>3853</v>
      </c>
      <c r="H17" s="81">
        <f>+'[3]3ud'!H71</f>
        <v>68</v>
      </c>
      <c r="I17" s="82">
        <f>+'[3]3ud'!I71</f>
        <v>96.81093394077449</v>
      </c>
      <c r="J17" s="82">
        <f>+'[3]3ud'!J71</f>
        <v>102.01217897802488</v>
      </c>
      <c r="K17" s="5"/>
      <c r="L17" s="5"/>
      <c r="O17" s="7"/>
      <c r="P17" s="8"/>
    </row>
    <row r="18" spans="1:16" ht="15" customHeight="1" x14ac:dyDescent="0.2">
      <c r="A18" s="18" t="s">
        <v>33</v>
      </c>
      <c r="B18" s="12">
        <f>+'[3]3ud'!B76</f>
        <v>284</v>
      </c>
      <c r="C18" s="13">
        <f>+'[3]3ud'!C76</f>
        <v>291</v>
      </c>
      <c r="D18" s="41">
        <f>+'[3]3ud'!D76</f>
        <v>227</v>
      </c>
      <c r="E18" s="13">
        <f>+'[3]3ud'!E76</f>
        <v>3231</v>
      </c>
      <c r="F18" s="13">
        <f>+'[3]3ud'!F76</f>
        <v>2942</v>
      </c>
      <c r="G18" s="13">
        <f>+'[3]3ud'!G76</f>
        <v>1979</v>
      </c>
      <c r="H18" s="81">
        <f>+'[3]3ud'!H76</f>
        <v>99.561403508771932</v>
      </c>
      <c r="I18" s="82">
        <f>+'[3]3ud'!I76</f>
        <v>78.006872852233684</v>
      </c>
      <c r="J18" s="82">
        <f>+'[3]3ud'!J76</f>
        <v>96.583699365544177</v>
      </c>
      <c r="K18" s="5"/>
      <c r="L18" s="5"/>
      <c r="O18" s="7"/>
      <c r="P18" s="8"/>
    </row>
    <row r="19" spans="1:16" ht="15" customHeight="1" x14ac:dyDescent="0.2">
      <c r="A19" s="25" t="s">
        <v>34</v>
      </c>
      <c r="B19" s="26">
        <f>+'[3]3ud'!B82</f>
        <v>676</v>
      </c>
      <c r="C19" s="27">
        <f>+'[3]3ud'!C82</f>
        <v>740</v>
      </c>
      <c r="D19" s="42">
        <f>+'[3]3ud'!D82</f>
        <v>710</v>
      </c>
      <c r="E19" s="27">
        <f>+'[3]3ud'!E82</f>
        <v>8112</v>
      </c>
      <c r="F19" s="27">
        <f>+'[3]3ud'!F82</f>
        <v>9672</v>
      </c>
      <c r="G19" s="27">
        <f>+'[3]3ud'!G82</f>
        <v>5369</v>
      </c>
      <c r="H19" s="83">
        <f>+'[3]3ud'!H82</f>
        <v>85.029940119760482</v>
      </c>
      <c r="I19" s="84">
        <f>+'[3]3ud'!I82</f>
        <v>95.945945945945937</v>
      </c>
      <c r="J19" s="84">
        <f>+'[3]3ud'!J82</f>
        <v>79.979144942648588</v>
      </c>
      <c r="K19" s="5"/>
      <c r="L19" s="5"/>
      <c r="O19" s="7"/>
      <c r="P19" s="8"/>
    </row>
    <row r="20" spans="1:16" ht="15" customHeight="1" x14ac:dyDescent="0.2">
      <c r="A20" s="18"/>
      <c r="B20" s="13"/>
      <c r="C20" s="13"/>
      <c r="D20" s="13"/>
      <c r="E20" s="13"/>
      <c r="F20" s="13"/>
      <c r="G20" s="13"/>
      <c r="H20" s="82"/>
      <c r="I20" s="82"/>
      <c r="J20" s="82"/>
      <c r="K20" s="5"/>
      <c r="L20" s="5"/>
      <c r="O20" s="7"/>
      <c r="P20" s="8"/>
    </row>
    <row r="21" spans="1:16" s="67" customFormat="1" ht="15" customHeight="1" x14ac:dyDescent="0.2">
      <c r="A21" s="69" t="s">
        <v>147</v>
      </c>
    </row>
    <row r="22" spans="1:16" s="67" customFormat="1" ht="15" customHeight="1" x14ac:dyDescent="0.2"/>
    <row r="23" spans="1:16" s="67" customFormat="1" ht="15" customHeight="1" x14ac:dyDescent="0.2">
      <c r="A23" s="6"/>
    </row>
  </sheetData>
  <mergeCells count="2">
    <mergeCell ref="B4:C4"/>
    <mergeCell ref="H3:J3"/>
  </mergeCells>
  <hyperlinks>
    <hyperlink ref="A21" location="Kazalo!A1" display="nazaj na kazalo" xr:uid="{00000000-0004-0000-04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21"/>
  <sheetViews>
    <sheetView showGridLines="0" tabSelected="1" workbookViewId="0"/>
  </sheetViews>
  <sheetFormatPr defaultColWidth="9.140625" defaultRowHeight="15" customHeight="1" x14ac:dyDescent="0.2"/>
  <cols>
    <col min="1" max="1" width="17.7109375" style="6" customWidth="1"/>
    <col min="2" max="7" width="9.28515625" style="6" customWidth="1"/>
    <col min="8" max="13" width="9.8554687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0"/>
      <c r="B3" s="294"/>
      <c r="C3" s="295"/>
      <c r="D3" s="37"/>
      <c r="E3" s="29"/>
      <c r="F3" s="29"/>
      <c r="G3" s="29"/>
      <c r="H3" s="118"/>
      <c r="I3" s="287" t="s">
        <v>63</v>
      </c>
      <c r="J3" s="30"/>
      <c r="K3" s="29"/>
      <c r="L3" s="287" t="s">
        <v>190</v>
      </c>
      <c r="M3" s="29"/>
    </row>
    <row r="4" spans="1:17" ht="15" customHeight="1" x14ac:dyDescent="0.2">
      <c r="A4" s="242" t="s">
        <v>67</v>
      </c>
      <c r="B4" s="307"/>
      <c r="C4" s="308"/>
      <c r="D4" s="143"/>
      <c r="E4" s="288"/>
      <c r="F4" s="288"/>
      <c r="G4" s="288"/>
      <c r="H4" s="148" t="str">
        <f>+'[3]4ud'!H4</f>
        <v>VIII 25</v>
      </c>
      <c r="I4" s="144" t="str">
        <f>+'[3]4ud'!I4</f>
        <v>VIII 25</v>
      </c>
      <c r="J4" s="146" t="str">
        <f>+'[3]4ud'!J4</f>
        <v>Ø I-VIII 25</v>
      </c>
      <c r="K4" s="142" t="str">
        <f>+'[3]4ud'!K4</f>
        <v>VIII 25</v>
      </c>
      <c r="L4" s="142" t="str">
        <f>+'[3]4ud'!L4</f>
        <v>VIII 25</v>
      </c>
      <c r="M4" s="142" t="str">
        <f>+'[3]4ud'!M4</f>
        <v>Ø I-VIII 25</v>
      </c>
    </row>
    <row r="5" spans="1:17" ht="15" customHeight="1" x14ac:dyDescent="0.2">
      <c r="A5" s="243" t="s">
        <v>61</v>
      </c>
      <c r="B5" s="166" t="str">
        <f>+'[3]4ud'!B5</f>
        <v>VI 25</v>
      </c>
      <c r="C5" s="167" t="str">
        <f>+'[3]4ud'!C5</f>
        <v>VII 25</v>
      </c>
      <c r="D5" s="266" t="str">
        <f>+'[3]4ud'!D5</f>
        <v>VIII 25</v>
      </c>
      <c r="E5" s="167" t="str">
        <f>+'[3]4ud'!E5</f>
        <v>Ø 2023</v>
      </c>
      <c r="F5" s="167" t="str">
        <f>+'[3]4ud'!F5</f>
        <v>Ø 2024</v>
      </c>
      <c r="G5" s="167" t="str">
        <f>+'[3]4ud'!G5</f>
        <v>Ø I-VIII 25</v>
      </c>
      <c r="H5" s="174" t="str">
        <f>+'[3]4ud'!H5</f>
        <v>VIII 24</v>
      </c>
      <c r="I5" s="175" t="str">
        <f>+'[3]4ud'!I5</f>
        <v>VII 25</v>
      </c>
      <c r="J5" s="168" t="str">
        <f>+'[3]4ud'!J5</f>
        <v>Ø I-VIII 24</v>
      </c>
      <c r="K5" s="167" t="str">
        <f>+'[3]4ud'!K5</f>
        <v>VIII 24</v>
      </c>
      <c r="L5" s="167" t="str">
        <f>+'[3]4ud'!L5</f>
        <v>VII 25</v>
      </c>
      <c r="M5" s="167" t="str">
        <f>+'[3]4ud'!M5</f>
        <v>Ø I-VIII 24</v>
      </c>
    </row>
    <row r="6" spans="1:17" ht="15" customHeight="1" x14ac:dyDescent="0.2">
      <c r="A6" s="21" t="s">
        <v>22</v>
      </c>
      <c r="B6" s="22">
        <f>+'[3]4ud'!B6</f>
        <v>42398</v>
      </c>
      <c r="C6" s="23">
        <f>+'[3]4ud'!C6</f>
        <v>43799</v>
      </c>
      <c r="D6" s="39">
        <f>+'[3]4ud'!D6</f>
        <v>44307</v>
      </c>
      <c r="E6" s="23">
        <f>+'[3]4ud'!E6</f>
        <v>48709</v>
      </c>
      <c r="F6" s="23">
        <f>+'[3]4ud'!F6</f>
        <v>45982.333333333336</v>
      </c>
      <c r="G6" s="23">
        <f>+'[3]4ud'!G6</f>
        <v>45291.5</v>
      </c>
      <c r="H6" s="75">
        <f>+'[3]4ud'!H6</f>
        <v>99.637941890797876</v>
      </c>
      <c r="I6" s="77">
        <f>+'[3]4ud'!I6</f>
        <v>101.15984383205097</v>
      </c>
      <c r="J6" s="126">
        <f>+'[3]4ud'!J6</f>
        <v>97.99881535494724</v>
      </c>
      <c r="K6" s="23">
        <f>+'[3]4ud'!K6</f>
        <v>-161</v>
      </c>
      <c r="L6" s="24">
        <f>+'[3]4ud'!L6</f>
        <v>508</v>
      </c>
      <c r="M6" s="24">
        <f>+'[3]4ud'!M6</f>
        <v>-924.875</v>
      </c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120"/>
      <c r="K7" s="16"/>
      <c r="L7" s="17"/>
      <c r="M7" s="17"/>
    </row>
    <row r="8" spans="1:17" ht="15" customHeight="1" x14ac:dyDescent="0.2">
      <c r="A8" s="18" t="s">
        <v>23</v>
      </c>
      <c r="B8" s="12">
        <f>+'[3]4ud'!B8</f>
        <v>4905</v>
      </c>
      <c r="C8" s="13">
        <f>+'[3]4ud'!C8</f>
        <v>5027</v>
      </c>
      <c r="D8" s="41">
        <f>+'[3]4ud'!D8</f>
        <v>5030</v>
      </c>
      <c r="E8" s="13">
        <f>+'[3]4ud'!E8</f>
        <v>5603.25</v>
      </c>
      <c r="F8" s="13">
        <f>+'[3]4ud'!F8</f>
        <v>5206.416666666667</v>
      </c>
      <c r="G8" s="13">
        <f>+'[3]4ud'!G8</f>
        <v>5162.5</v>
      </c>
      <c r="H8" s="81">
        <f>+'[3]4ud'!H8</f>
        <v>98.357450136879152</v>
      </c>
      <c r="I8" s="82">
        <f>+'[3]4ud'!I8</f>
        <v>100.0596777402029</v>
      </c>
      <c r="J8" s="106">
        <f>+'[3]4ud'!J8</f>
        <v>98.617445497743489</v>
      </c>
      <c r="K8" s="13">
        <f>+'[3]4ud'!K8</f>
        <v>-84</v>
      </c>
      <c r="L8" s="13">
        <f>+'[3]4ud'!L8</f>
        <v>3</v>
      </c>
      <c r="M8" s="13">
        <f>+'[3]4ud'!M8</f>
        <v>-72.375</v>
      </c>
    </row>
    <row r="9" spans="1:17" ht="15" customHeight="1" x14ac:dyDescent="0.2">
      <c r="A9" s="18" t="s">
        <v>24</v>
      </c>
      <c r="B9" s="12">
        <f>+'[3]4ud'!B16</f>
        <v>2824</v>
      </c>
      <c r="C9" s="13">
        <f>+'[3]4ud'!C16</f>
        <v>2965</v>
      </c>
      <c r="D9" s="41">
        <f>+'[3]4ud'!D16</f>
        <v>3086</v>
      </c>
      <c r="E9" s="13">
        <f>+'[3]4ud'!E16</f>
        <v>3356.75</v>
      </c>
      <c r="F9" s="13">
        <f>+'[3]4ud'!F16</f>
        <v>3175.6666666666665</v>
      </c>
      <c r="G9" s="13">
        <f>+'[3]4ud'!G16</f>
        <v>3158.25</v>
      </c>
      <c r="H9" s="81">
        <f>+'[3]4ud'!H16</f>
        <v>104.53929539295392</v>
      </c>
      <c r="I9" s="82">
        <f>+'[3]4ud'!I16</f>
        <v>104.08094435075886</v>
      </c>
      <c r="J9" s="106">
        <f>+'[3]4ud'!J16</f>
        <v>99.277013752455801</v>
      </c>
      <c r="K9" s="13">
        <f>+'[3]4ud'!K16</f>
        <v>134</v>
      </c>
      <c r="L9" s="13">
        <f>+'[3]4ud'!L16</f>
        <v>121</v>
      </c>
      <c r="M9" s="13">
        <f>+'[3]4ud'!M16</f>
        <v>-23</v>
      </c>
      <c r="P9" s="7"/>
      <c r="Q9" s="8"/>
    </row>
    <row r="10" spans="1:17" ht="15" customHeight="1" x14ac:dyDescent="0.2">
      <c r="A10" s="18" t="s">
        <v>25</v>
      </c>
      <c r="B10" s="12">
        <f>+'[3]4ud'!B24</f>
        <v>2678</v>
      </c>
      <c r="C10" s="13">
        <f>+'[3]4ud'!C24</f>
        <v>2779</v>
      </c>
      <c r="D10" s="41">
        <f>+'[3]4ud'!D24</f>
        <v>2873</v>
      </c>
      <c r="E10" s="13">
        <f>+'[3]4ud'!E24</f>
        <v>2924.1666666666665</v>
      </c>
      <c r="F10" s="13">
        <f>+'[3]4ud'!F24</f>
        <v>2907</v>
      </c>
      <c r="G10" s="13">
        <f>+'[3]4ud'!G24</f>
        <v>2960.75</v>
      </c>
      <c r="H10" s="81">
        <f>+'[3]4ud'!H24</f>
        <v>101.37614678899082</v>
      </c>
      <c r="I10" s="82">
        <f>+'[3]4ud'!I24</f>
        <v>103.38251169485426</v>
      </c>
      <c r="J10" s="106">
        <f>+'[3]4ud'!J24</f>
        <v>102.21819437251855</v>
      </c>
      <c r="K10" s="13">
        <f>+'[3]4ud'!K24</f>
        <v>39</v>
      </c>
      <c r="L10" s="13">
        <f>+'[3]4ud'!L24</f>
        <v>94</v>
      </c>
      <c r="M10" s="13">
        <f>+'[3]4ud'!M24</f>
        <v>64.25</v>
      </c>
      <c r="P10" s="7"/>
      <c r="Q10" s="8"/>
    </row>
    <row r="11" spans="1:17" ht="15" customHeight="1" x14ac:dyDescent="0.2">
      <c r="A11" s="18" t="s">
        <v>26</v>
      </c>
      <c r="B11" s="12">
        <f>+'[3]4ud'!B31</f>
        <v>12671</v>
      </c>
      <c r="C11" s="13">
        <f>+'[3]4ud'!C31</f>
        <v>13040</v>
      </c>
      <c r="D11" s="41">
        <f>+'[3]4ud'!D31</f>
        <v>13134</v>
      </c>
      <c r="E11" s="13">
        <f>+'[3]4ud'!E31</f>
        <v>13875.416666666666</v>
      </c>
      <c r="F11" s="13">
        <f>+'[3]4ud'!F31</f>
        <v>13134.916666666666</v>
      </c>
      <c r="G11" s="13">
        <f>+'[3]4ud'!G31</f>
        <v>13081.25</v>
      </c>
      <c r="H11" s="81">
        <f>+'[3]4ud'!H31</f>
        <v>101.93247962747381</v>
      </c>
      <c r="I11" s="82">
        <f>+'[3]4ud'!I31</f>
        <v>100.72085889570552</v>
      </c>
      <c r="J11" s="106">
        <f>+'[3]4ud'!J31</f>
        <v>99.213120970800148</v>
      </c>
      <c r="K11" s="13">
        <f>+'[3]4ud'!K31</f>
        <v>249</v>
      </c>
      <c r="L11" s="13">
        <f>+'[3]4ud'!L31</f>
        <v>94</v>
      </c>
      <c r="M11" s="13">
        <f>+'[3]4ud'!M31</f>
        <v>-103.75</v>
      </c>
      <c r="P11" s="7"/>
      <c r="Q11" s="8"/>
    </row>
    <row r="12" spans="1:17" ht="15" customHeight="1" x14ac:dyDescent="0.2">
      <c r="A12" s="18" t="s">
        <v>27</v>
      </c>
      <c r="B12" s="12">
        <f>+'[3]4ud'!B42</f>
        <v>6088</v>
      </c>
      <c r="C12" s="13">
        <f>+'[3]4ud'!C42</f>
        <v>6285</v>
      </c>
      <c r="D12" s="41">
        <f>+'[3]4ud'!D42</f>
        <v>6366</v>
      </c>
      <c r="E12" s="13">
        <f>+'[3]4ud'!E42</f>
        <v>6557.916666666667</v>
      </c>
      <c r="F12" s="13">
        <f>+'[3]4ud'!F42</f>
        <v>6271.75</v>
      </c>
      <c r="G12" s="13">
        <f>+'[3]4ud'!G42</f>
        <v>6487.125</v>
      </c>
      <c r="H12" s="81">
        <f>+'[3]4ud'!H42</f>
        <v>106.41925777331996</v>
      </c>
      <c r="I12" s="82">
        <f>+'[3]4ud'!I42</f>
        <v>101.2887828162291</v>
      </c>
      <c r="J12" s="106">
        <f>+'[3]4ud'!J42</f>
        <v>102.99476065729935</v>
      </c>
      <c r="K12" s="13">
        <f>+'[3]4ud'!K42</f>
        <v>384</v>
      </c>
      <c r="L12" s="13">
        <f>+'[3]4ud'!L42</f>
        <v>81</v>
      </c>
      <c r="M12" s="13">
        <f>+'[3]4ud'!M42</f>
        <v>188.625</v>
      </c>
      <c r="P12" s="7"/>
      <c r="Q12" s="8"/>
    </row>
    <row r="13" spans="1:17" ht="15" customHeight="1" x14ac:dyDescent="0.2">
      <c r="A13" s="18" t="s">
        <v>28</v>
      </c>
      <c r="B13" s="12">
        <f>+'[3]4ud'!B49</f>
        <v>2506</v>
      </c>
      <c r="C13" s="13">
        <f>+'[3]4ud'!C49</f>
        <v>2570</v>
      </c>
      <c r="D13" s="41">
        <f>+'[3]4ud'!D49</f>
        <v>2565</v>
      </c>
      <c r="E13" s="13">
        <f>+'[3]4ud'!E49</f>
        <v>3209.5</v>
      </c>
      <c r="F13" s="13">
        <f>+'[3]4ud'!F49</f>
        <v>3082.4166666666665</v>
      </c>
      <c r="G13" s="13">
        <f>+'[3]4ud'!G49</f>
        <v>2850.875</v>
      </c>
      <c r="H13" s="81">
        <f>+'[3]4ud'!H49</f>
        <v>89.310584958217262</v>
      </c>
      <c r="I13" s="82">
        <f>+'[3]4ud'!I49</f>
        <v>99.805447470817114</v>
      </c>
      <c r="J13" s="106">
        <f>+'[3]4ud'!J49</f>
        <v>90.665871596104154</v>
      </c>
      <c r="K13" s="13">
        <f>+'[3]4ud'!K49</f>
        <v>-307</v>
      </c>
      <c r="L13" s="13">
        <f>+'[3]4ud'!L49</f>
        <v>-5</v>
      </c>
      <c r="M13" s="13">
        <f>+'[3]4ud'!M49</f>
        <v>-293.5</v>
      </c>
      <c r="P13" s="7"/>
      <c r="Q13" s="8"/>
    </row>
    <row r="14" spans="1:17" ht="15" customHeight="1" x14ac:dyDescent="0.2">
      <c r="A14" s="18" t="s">
        <v>29</v>
      </c>
      <c r="B14" s="12">
        <f>+'[3]4ud'!B55</f>
        <v>1349</v>
      </c>
      <c r="C14" s="13">
        <f>+'[3]4ud'!C55</f>
        <v>1407</v>
      </c>
      <c r="D14" s="41">
        <f>+'[3]4ud'!D55</f>
        <v>1445</v>
      </c>
      <c r="E14" s="13">
        <f>+'[3]4ud'!E55</f>
        <v>1749.75</v>
      </c>
      <c r="F14" s="13">
        <f>+'[3]4ud'!F55</f>
        <v>1579.5</v>
      </c>
      <c r="G14" s="13">
        <f>+'[3]4ud'!G55</f>
        <v>1483.5</v>
      </c>
      <c r="H14" s="81">
        <f>+'[3]4ud'!H55</f>
        <v>92.866323907455012</v>
      </c>
      <c r="I14" s="82">
        <f>+'[3]4ud'!I55</f>
        <v>102.70078180525941</v>
      </c>
      <c r="J14" s="106">
        <f>+'[3]4ud'!J55</f>
        <v>94.332723948811704</v>
      </c>
      <c r="K14" s="13">
        <f>+'[3]4ud'!K55</f>
        <v>-111</v>
      </c>
      <c r="L14" s="13">
        <f>+'[3]4ud'!L55</f>
        <v>38</v>
      </c>
      <c r="M14" s="13">
        <f>+'[3]4ud'!M55</f>
        <v>-89.125</v>
      </c>
      <c r="P14" s="7"/>
      <c r="Q14" s="8"/>
    </row>
    <row r="15" spans="1:17" ht="15" customHeight="1" x14ac:dyDescent="0.2">
      <c r="A15" s="18" t="s">
        <v>30</v>
      </c>
      <c r="B15" s="12">
        <f>+'[3]4ud'!B61</f>
        <v>2336</v>
      </c>
      <c r="C15" s="13">
        <f>+'[3]4ud'!C61</f>
        <v>2412</v>
      </c>
      <c r="D15" s="41">
        <f>+'[3]4ud'!D61</f>
        <v>2428</v>
      </c>
      <c r="E15" s="13">
        <f>+'[3]4ud'!E61</f>
        <v>2722</v>
      </c>
      <c r="F15" s="13">
        <f>+'[3]4ud'!F61</f>
        <v>2589.0833333333335</v>
      </c>
      <c r="G15" s="13">
        <f>+'[3]4ud'!G61</f>
        <v>2504.5</v>
      </c>
      <c r="H15" s="81">
        <f>+'[3]4ud'!H61</f>
        <v>94.585118815738213</v>
      </c>
      <c r="I15" s="82">
        <f>+'[3]4ud'!I61</f>
        <v>100.66334991708126</v>
      </c>
      <c r="J15" s="106">
        <f>+'[3]4ud'!J61</f>
        <v>96.614909827370042</v>
      </c>
      <c r="K15" s="13">
        <f>+'[3]4ud'!K61</f>
        <v>-139</v>
      </c>
      <c r="L15" s="13">
        <f>+'[3]4ud'!L61</f>
        <v>16</v>
      </c>
      <c r="M15" s="13">
        <f>+'[3]4ud'!M61</f>
        <v>-87.75</v>
      </c>
      <c r="P15" s="7"/>
      <c r="Q15" s="8"/>
    </row>
    <row r="16" spans="1:17" ht="15" customHeight="1" x14ac:dyDescent="0.2">
      <c r="A16" s="18" t="s">
        <v>31</v>
      </c>
      <c r="B16" s="12">
        <f>+'[3]4ud'!B67</f>
        <v>1676</v>
      </c>
      <c r="C16" s="13">
        <f>+'[3]4ud'!C67</f>
        <v>1715</v>
      </c>
      <c r="D16" s="41">
        <f>+'[3]4ud'!D67</f>
        <v>1693</v>
      </c>
      <c r="E16" s="13">
        <f>+'[3]4ud'!E67</f>
        <v>1794</v>
      </c>
      <c r="F16" s="13">
        <f>+'[3]4ud'!F67</f>
        <v>1813.0833333333333</v>
      </c>
      <c r="G16" s="13">
        <f>+'[3]4ud'!G67</f>
        <v>1818.875</v>
      </c>
      <c r="H16" s="81">
        <f>+'[3]4ud'!H67</f>
        <v>98.201856148491885</v>
      </c>
      <c r="I16" s="82">
        <f>+'[3]4ud'!I67</f>
        <v>98.717201166180757</v>
      </c>
      <c r="J16" s="106">
        <f>+'[3]4ud'!J67</f>
        <v>100.51115562616563</v>
      </c>
      <c r="K16" s="13">
        <f>+'[3]4ud'!K67</f>
        <v>-31</v>
      </c>
      <c r="L16" s="13">
        <f>+'[3]4ud'!L67</f>
        <v>-22</v>
      </c>
      <c r="M16" s="13">
        <f>+'[3]4ud'!M67</f>
        <v>9.25</v>
      </c>
      <c r="P16" s="7"/>
      <c r="Q16" s="8"/>
    </row>
    <row r="17" spans="1:17" ht="15" customHeight="1" x14ac:dyDescent="0.2">
      <c r="A17" s="18" t="s">
        <v>32</v>
      </c>
      <c r="B17" s="12">
        <f>+'[3]4ud'!B71</f>
        <v>1711</v>
      </c>
      <c r="C17" s="13">
        <f>+'[3]4ud'!C71</f>
        <v>1778</v>
      </c>
      <c r="D17" s="41">
        <f>+'[3]4ud'!D71</f>
        <v>1775</v>
      </c>
      <c r="E17" s="13">
        <f>+'[3]4ud'!E71</f>
        <v>2246.6666666666665</v>
      </c>
      <c r="F17" s="13">
        <f>+'[3]4ud'!F71</f>
        <v>2041.25</v>
      </c>
      <c r="G17" s="13">
        <f>+'[3]4ud'!G71</f>
        <v>1867.875</v>
      </c>
      <c r="H17" s="81">
        <f>+'[3]4ud'!H71</f>
        <v>88.352414136386258</v>
      </c>
      <c r="I17" s="82">
        <f>+'[3]4ud'!I71</f>
        <v>99.831271091113621</v>
      </c>
      <c r="J17" s="106">
        <f>+'[3]4ud'!J71</f>
        <v>90.739616225406849</v>
      </c>
      <c r="K17" s="13">
        <f>+'[3]4ud'!K71</f>
        <v>-234</v>
      </c>
      <c r="L17" s="13">
        <f>+'[3]4ud'!L71</f>
        <v>-3</v>
      </c>
      <c r="M17" s="13">
        <f>+'[3]4ud'!M71</f>
        <v>-190.625</v>
      </c>
      <c r="P17" s="7"/>
      <c r="Q17" s="8"/>
    </row>
    <row r="18" spans="1:17" ht="15" customHeight="1" x14ac:dyDescent="0.2">
      <c r="A18" s="18" t="s">
        <v>33</v>
      </c>
      <c r="B18" s="12">
        <f>+'[3]4ud'!B76</f>
        <v>1251</v>
      </c>
      <c r="C18" s="13">
        <f>+'[3]4ud'!C76</f>
        <v>1267</v>
      </c>
      <c r="D18" s="41">
        <f>+'[3]4ud'!D76</f>
        <v>1288</v>
      </c>
      <c r="E18" s="13">
        <f>+'[3]4ud'!E76</f>
        <v>1503.5</v>
      </c>
      <c r="F18" s="13">
        <f>+'[3]4ud'!F76</f>
        <v>1387.8333333333333</v>
      </c>
      <c r="G18" s="13">
        <f>+'[3]4ud'!G76</f>
        <v>1286</v>
      </c>
      <c r="H18" s="81">
        <f>+'[3]4ud'!H76</f>
        <v>96.19118745332338</v>
      </c>
      <c r="I18" s="82">
        <f>+'[3]4ud'!I76</f>
        <v>101.65745856353593</v>
      </c>
      <c r="J18" s="106">
        <f>+'[3]4ud'!J76</f>
        <v>91.416385285231911</v>
      </c>
      <c r="K18" s="13">
        <f>+'[3]4ud'!K76</f>
        <v>-51</v>
      </c>
      <c r="L18" s="13">
        <f>+'[3]4ud'!L76</f>
        <v>21</v>
      </c>
      <c r="M18" s="13">
        <f>+'[3]4ud'!M76</f>
        <v>-120.75</v>
      </c>
      <c r="P18" s="7"/>
      <c r="Q18" s="8"/>
    </row>
    <row r="19" spans="1:17" ht="15" customHeight="1" x14ac:dyDescent="0.2">
      <c r="A19" s="25" t="s">
        <v>34</v>
      </c>
      <c r="B19" s="26">
        <f>+'[3]4ud'!B82</f>
        <v>2403</v>
      </c>
      <c r="C19" s="27">
        <f>+'[3]4ud'!C82</f>
        <v>2554</v>
      </c>
      <c r="D19" s="42">
        <f>+'[3]4ud'!D82</f>
        <v>2624</v>
      </c>
      <c r="E19" s="27">
        <f>+'[3]4ud'!E82</f>
        <v>3166.0833333333335</v>
      </c>
      <c r="F19" s="27">
        <f>+'[3]4ud'!F82</f>
        <v>2793.4166666666665</v>
      </c>
      <c r="G19" s="27">
        <f>+'[3]4ud'!G82</f>
        <v>2630</v>
      </c>
      <c r="H19" s="83">
        <f>+'[3]4ud'!H82</f>
        <v>99.620349278663639</v>
      </c>
      <c r="I19" s="84">
        <f>+'[3]4ud'!I82</f>
        <v>102.74079874706344</v>
      </c>
      <c r="J19" s="107">
        <f>+'[3]4ud'!J82</f>
        <v>92.732160959055037</v>
      </c>
      <c r="K19" s="27">
        <f>+'[3]4ud'!K82</f>
        <v>-10</v>
      </c>
      <c r="L19" s="27">
        <f>+'[3]4ud'!L82</f>
        <v>70</v>
      </c>
      <c r="M19" s="27">
        <f>+'[3]4ud'!M82</f>
        <v>-206.125</v>
      </c>
      <c r="P19" s="7"/>
      <c r="Q19" s="8"/>
    </row>
    <row r="20" spans="1:17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7" ht="15" customHeight="1" x14ac:dyDescent="0.2">
      <c r="A21" s="69" t="s">
        <v>147</v>
      </c>
    </row>
  </sheetData>
  <mergeCells count="1">
    <mergeCell ref="B4:C4"/>
  </mergeCells>
  <hyperlinks>
    <hyperlink ref="A21" location="Kazalo!A1" display="nazaj na kazalo" xr:uid="{00000000-0004-0000-06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9.28515625" style="6" customWidth="1"/>
    <col min="8" max="10" width="9.85546875" style="6" customWidth="1"/>
    <col min="11" max="12" width="8.28515625" style="6" customWidth="1"/>
    <col min="13" max="13" width="9" style="6" customWidth="1"/>
    <col min="14" max="15" width="9.140625" style="6"/>
    <col min="16" max="16" width="11.5703125" style="6" bestFit="1" customWidth="1"/>
    <col min="17" max="16384" width="9.140625" style="6"/>
  </cols>
  <sheetData>
    <row r="1" spans="1:16" ht="15" customHeight="1" x14ac:dyDescent="0.2">
      <c r="A1" s="9" t="s">
        <v>191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6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6" ht="15" customHeight="1" x14ac:dyDescent="0.2">
      <c r="A3" s="52"/>
      <c r="B3" s="294"/>
      <c r="C3" s="295"/>
      <c r="D3" s="37"/>
      <c r="E3" s="29"/>
      <c r="F3" s="29"/>
      <c r="G3" s="29"/>
      <c r="H3" s="118"/>
      <c r="I3" s="287" t="s">
        <v>63</v>
      </c>
      <c r="J3" s="30"/>
      <c r="K3" s="29"/>
      <c r="L3" s="287" t="s">
        <v>190</v>
      </c>
      <c r="M3" s="29"/>
    </row>
    <row r="4" spans="1:16" ht="15" customHeight="1" x14ac:dyDescent="0.2">
      <c r="A4" s="119" t="s">
        <v>89</v>
      </c>
      <c r="B4" s="307"/>
      <c r="C4" s="308"/>
      <c r="D4" s="143"/>
      <c r="E4" s="288"/>
      <c r="F4" s="288"/>
      <c r="G4" s="288"/>
      <c r="H4" s="148" t="str">
        <f>+'[3]4ud'!H4</f>
        <v>VIII 25</v>
      </c>
      <c r="I4" s="144" t="str">
        <f>+'[3]4ud'!I4</f>
        <v>VIII 25</v>
      </c>
      <c r="J4" s="146" t="str">
        <f>+'[3]4ud'!J4</f>
        <v>Ø I-VIII 25</v>
      </c>
      <c r="K4" s="142" t="str">
        <f>+'[3]4ud'!K4</f>
        <v>VIII 25</v>
      </c>
      <c r="L4" s="142" t="str">
        <f>+'[3]4ud'!L4</f>
        <v>VIII 25</v>
      </c>
      <c r="M4" s="142" t="str">
        <f>+'[3]4ud'!M4</f>
        <v>Ø I-VIII 25</v>
      </c>
    </row>
    <row r="5" spans="1:16" ht="15" customHeight="1" x14ac:dyDescent="0.2">
      <c r="A5" s="176" t="s">
        <v>60</v>
      </c>
      <c r="B5" s="166" t="str">
        <f>+'[3]4ud'!B5</f>
        <v>VI 25</v>
      </c>
      <c r="C5" s="167" t="str">
        <f>+'[3]4ud'!C5</f>
        <v>VII 25</v>
      </c>
      <c r="D5" s="266" t="str">
        <f>+'[3]4ud'!D5</f>
        <v>VIII 25</v>
      </c>
      <c r="E5" s="167" t="str">
        <f>+'[3]4ud'!E5</f>
        <v>Ø 2023</v>
      </c>
      <c r="F5" s="167" t="str">
        <f>+'[3]4ud'!F5</f>
        <v>Ø 2024</v>
      </c>
      <c r="G5" s="167" t="str">
        <f>+'[3]4ud'!G5</f>
        <v>Ø I-VIII 25</v>
      </c>
      <c r="H5" s="174" t="str">
        <f>+'[3]4ud'!H5</f>
        <v>VIII 24</v>
      </c>
      <c r="I5" s="175" t="str">
        <f>+'[3]4ud'!I5</f>
        <v>VII 25</v>
      </c>
      <c r="J5" s="168" t="str">
        <f>+'[3]4ud'!J5</f>
        <v>Ø I-VIII 24</v>
      </c>
      <c r="K5" s="167" t="str">
        <f>+'[3]4ud'!K5</f>
        <v>VIII 24</v>
      </c>
      <c r="L5" s="167" t="str">
        <f>+'[3]4ud'!L5</f>
        <v>VII 25</v>
      </c>
      <c r="M5" s="167" t="str">
        <f>+'[3]4ud'!M5</f>
        <v>Ø I-VIII 24</v>
      </c>
      <c r="N5" s="86"/>
      <c r="O5" s="86"/>
      <c r="P5" s="86"/>
    </row>
    <row r="6" spans="1:16" ht="15" customHeight="1" x14ac:dyDescent="0.2">
      <c r="A6" s="21" t="s">
        <v>22</v>
      </c>
      <c r="B6" s="22">
        <f>+'[4]Stanje BO'!G4</f>
        <v>42398</v>
      </c>
      <c r="C6" s="23">
        <f>+'[4]Stanje BO'!H4</f>
        <v>43799</v>
      </c>
      <c r="D6" s="39">
        <f>+'[4]Stanje BO'!I4</f>
        <v>44307</v>
      </c>
      <c r="E6" s="23">
        <v>48709</v>
      </c>
      <c r="F6" s="23">
        <v>45982.333333333336</v>
      </c>
      <c r="G6" s="23">
        <f>+'[4]Stanje BO'!I25</f>
        <v>45291.5</v>
      </c>
      <c r="H6" s="75">
        <f>+D6/'[5]Stanje BO'!I4*100</f>
        <v>99.637941890797876</v>
      </c>
      <c r="I6" s="77">
        <f>+D6/C6*100</f>
        <v>101.15984383205097</v>
      </c>
      <c r="J6" s="126">
        <f>+G6/'[5]Stanje BO'!I25*100</f>
        <v>97.99881535494724</v>
      </c>
      <c r="K6" s="23">
        <f>+D6-'[5]Stanje BO'!I4</f>
        <v>-161</v>
      </c>
      <c r="L6" s="24">
        <f>+D6-C6</f>
        <v>508</v>
      </c>
      <c r="M6" s="24">
        <f>+G6-'[5]Stanje BO'!I25</f>
        <v>-924.875</v>
      </c>
      <c r="N6" s="86"/>
      <c r="O6" s="86"/>
      <c r="P6" s="86"/>
    </row>
    <row r="7" spans="1:16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120"/>
      <c r="K7" s="16"/>
      <c r="L7" s="17"/>
      <c r="M7" s="17"/>
      <c r="N7" s="86"/>
      <c r="O7" s="86"/>
      <c r="P7" s="86"/>
    </row>
    <row r="8" spans="1:16" ht="15" customHeight="1" x14ac:dyDescent="0.2">
      <c r="A8" s="71" t="s">
        <v>35</v>
      </c>
      <c r="B8" s="72">
        <f>+'[4]Stanje BO'!G6</f>
        <v>24552</v>
      </c>
      <c r="C8" s="17">
        <f>+'[4]Stanje BO'!H6</f>
        <v>25293</v>
      </c>
      <c r="D8" s="73">
        <f>+'[4]Stanje BO'!I6</f>
        <v>25377</v>
      </c>
      <c r="E8" s="17">
        <v>28572.083333333332</v>
      </c>
      <c r="F8" s="17">
        <v>26888.666666666668</v>
      </c>
      <c r="G8" s="17">
        <f>+'[4]Stanje BO'!I27</f>
        <v>26293.75</v>
      </c>
      <c r="H8" s="127">
        <f>+D8/'[5]Stanje BO'!I6*100</f>
        <v>97.716596072391212</v>
      </c>
      <c r="I8" s="80">
        <f t="shared" ref="I8:I24" si="0">+D8/C8*100</f>
        <v>100.33210769778201</v>
      </c>
      <c r="J8" s="120">
        <f>+G8/'[5]Stanje BO'!I27*100</f>
        <v>97.197514035533587</v>
      </c>
      <c r="K8" s="147">
        <f>+D8-'[5]Stanje BO'!I6</f>
        <v>-593</v>
      </c>
      <c r="L8" s="147">
        <f t="shared" ref="L8:L24" si="1">+D8-C8</f>
        <v>84</v>
      </c>
      <c r="M8" s="147">
        <f>+G8-'[5]Stanje BO'!I27</f>
        <v>-758.125</v>
      </c>
      <c r="N8" s="86"/>
      <c r="O8" s="86"/>
      <c r="P8" s="86"/>
    </row>
    <row r="9" spans="1:16" ht="15" customHeight="1" x14ac:dyDescent="0.2">
      <c r="A9" s="44" t="s">
        <v>41</v>
      </c>
      <c r="B9" s="12">
        <f>+'[4]Stanje BO'!G7</f>
        <v>3383</v>
      </c>
      <c r="C9" s="13">
        <f>+'[4]Stanje BO'!H7</f>
        <v>3479</v>
      </c>
      <c r="D9" s="41">
        <f>+'[4]Stanje BO'!I7</f>
        <v>3503</v>
      </c>
      <c r="E9" s="13">
        <v>3743.0833333333335</v>
      </c>
      <c r="F9" s="13">
        <v>3638.75</v>
      </c>
      <c r="G9" s="13">
        <f>+'[4]Stanje BO'!I28</f>
        <v>3583.625</v>
      </c>
      <c r="H9" s="81">
        <f>+D9/'[5]Stanje BO'!I7*100</f>
        <v>96.794694667035102</v>
      </c>
      <c r="I9" s="82">
        <f t="shared" si="0"/>
        <v>100.6898534061512</v>
      </c>
      <c r="J9" s="106">
        <f>+G9/'[5]Stanje BO'!I28*100</f>
        <v>98.87566821865839</v>
      </c>
      <c r="K9" s="133">
        <f>+D9-'[5]Stanje BO'!I7</f>
        <v>-116</v>
      </c>
      <c r="L9" s="133">
        <f t="shared" si="1"/>
        <v>24</v>
      </c>
      <c r="M9" s="133">
        <f>+G9-'[5]Stanje BO'!I28</f>
        <v>-40.75</v>
      </c>
      <c r="N9" s="86"/>
      <c r="O9" s="88"/>
      <c r="P9" s="89"/>
    </row>
    <row r="10" spans="1:16" ht="15" customHeight="1" x14ac:dyDescent="0.2">
      <c r="A10" s="44" t="s">
        <v>38</v>
      </c>
      <c r="B10" s="12">
        <f>+'[4]Stanje BO'!G8</f>
        <v>1321</v>
      </c>
      <c r="C10" s="13">
        <f>+'[4]Stanje BO'!H8</f>
        <v>1393</v>
      </c>
      <c r="D10" s="41">
        <f>+'[4]Stanje BO'!I8</f>
        <v>1431</v>
      </c>
      <c r="E10" s="13">
        <v>1563.0833333333333</v>
      </c>
      <c r="F10" s="13">
        <v>1484.5</v>
      </c>
      <c r="G10" s="13">
        <f>+'[4]Stanje BO'!I29</f>
        <v>1436.75</v>
      </c>
      <c r="H10" s="81">
        <f>+D10/'[5]Stanje BO'!I8*100</f>
        <v>99.237170596393895</v>
      </c>
      <c r="I10" s="82">
        <f t="shared" si="0"/>
        <v>102.72792534099067</v>
      </c>
      <c r="J10" s="106">
        <f>+G10/'[5]Stanje BO'!I29*100</f>
        <v>96.442356100016781</v>
      </c>
      <c r="K10" s="133">
        <f>+D10-'[5]Stanje BO'!I8</f>
        <v>-11</v>
      </c>
      <c r="L10" s="133">
        <f t="shared" si="1"/>
        <v>38</v>
      </c>
      <c r="M10" s="133">
        <f>+G10-'[5]Stanje BO'!I29</f>
        <v>-53</v>
      </c>
      <c r="N10" s="86"/>
      <c r="O10" s="88"/>
      <c r="P10" s="89"/>
    </row>
    <row r="11" spans="1:16" ht="15" customHeight="1" x14ac:dyDescent="0.2">
      <c r="A11" s="44" t="s">
        <v>37</v>
      </c>
      <c r="B11" s="12">
        <f>+'[4]Stanje BO'!G9</f>
        <v>7513</v>
      </c>
      <c r="C11" s="13">
        <f>+'[4]Stanje BO'!H9</f>
        <v>7705</v>
      </c>
      <c r="D11" s="41">
        <f>+'[4]Stanje BO'!I9</f>
        <v>7693</v>
      </c>
      <c r="E11" s="13">
        <v>8161.333333333333</v>
      </c>
      <c r="F11" s="13">
        <v>7881.833333333333</v>
      </c>
      <c r="G11" s="13">
        <f>+'[4]Stanje BO'!I30</f>
        <v>8035.25</v>
      </c>
      <c r="H11" s="81">
        <f>+D11/'[5]Stanje BO'!I9*100</f>
        <v>101.77272125942585</v>
      </c>
      <c r="I11" s="82">
        <f t="shared" si="0"/>
        <v>99.844256975989623</v>
      </c>
      <c r="J11" s="106">
        <f>+G11/'[5]Stanje BO'!I30*100</f>
        <v>101.79739338369203</v>
      </c>
      <c r="K11" s="133">
        <f>+D11-'[5]Stanje BO'!I9</f>
        <v>134</v>
      </c>
      <c r="L11" s="133">
        <f t="shared" si="1"/>
        <v>-12</v>
      </c>
      <c r="M11" s="133">
        <f>+G11-'[5]Stanje BO'!I30</f>
        <v>141.875</v>
      </c>
      <c r="N11" s="86"/>
      <c r="O11" s="88"/>
      <c r="P11" s="89"/>
    </row>
    <row r="12" spans="1:16" ht="15" customHeight="1" x14ac:dyDescent="0.2">
      <c r="A12" s="44" t="s">
        <v>36</v>
      </c>
      <c r="B12" s="12">
        <f>+'[4]Stanje BO'!G10</f>
        <v>2524</v>
      </c>
      <c r="C12" s="13">
        <f>+'[4]Stanje BO'!H10</f>
        <v>2582</v>
      </c>
      <c r="D12" s="41">
        <f>+'[4]Stanje BO'!I10</f>
        <v>2572</v>
      </c>
      <c r="E12" s="13">
        <v>3235.0833333333335</v>
      </c>
      <c r="F12" s="13">
        <v>3084.8333333333335</v>
      </c>
      <c r="G12" s="13">
        <f>+'[4]Stanje BO'!I31</f>
        <v>2854.75</v>
      </c>
      <c r="H12" s="81">
        <f>+D12/'[5]Stanje BO'!I10*100</f>
        <v>89.398679179701077</v>
      </c>
      <c r="I12" s="82">
        <f t="shared" si="0"/>
        <v>99.612703330751344</v>
      </c>
      <c r="J12" s="106">
        <f>+G12/'[5]Stanje BO'!I31*100</f>
        <v>90.738607016567997</v>
      </c>
      <c r="K12" s="133">
        <f>+D12-'[5]Stanje BO'!I10</f>
        <v>-305</v>
      </c>
      <c r="L12" s="133">
        <f t="shared" si="1"/>
        <v>-10</v>
      </c>
      <c r="M12" s="133">
        <f>+G12-'[5]Stanje BO'!I31</f>
        <v>-291.375</v>
      </c>
      <c r="N12" s="86"/>
      <c r="O12" s="88"/>
      <c r="P12" s="89"/>
    </row>
    <row r="13" spans="1:16" ht="15" customHeight="1" x14ac:dyDescent="0.2">
      <c r="A13" s="44" t="s">
        <v>469</v>
      </c>
      <c r="B13" s="12">
        <f>+'[4]Stanje BO'!G11</f>
        <v>1739</v>
      </c>
      <c r="C13" s="13">
        <f>+'[4]Stanje BO'!H11</f>
        <v>1795</v>
      </c>
      <c r="D13" s="41">
        <f>+'[4]Stanje BO'!I11</f>
        <v>1792</v>
      </c>
      <c r="E13" s="13">
        <v>2296.9166666666665</v>
      </c>
      <c r="F13" s="13">
        <v>2072.8333333333335</v>
      </c>
      <c r="G13" s="13">
        <f>+'[4]Stanje BO'!I32</f>
        <v>1884.25</v>
      </c>
      <c r="H13" s="81">
        <f>+D13/'[5]Stanje BO'!I11*100</f>
        <v>87.886218734673861</v>
      </c>
      <c r="I13" s="82">
        <f t="shared" si="0"/>
        <v>99.832869080779943</v>
      </c>
      <c r="J13" s="106">
        <f>+G13/'[5]Stanje BO'!I32*100</f>
        <v>90.258068379138976</v>
      </c>
      <c r="K13" s="133">
        <f>+D13-'[5]Stanje BO'!I11</f>
        <v>-247</v>
      </c>
      <c r="L13" s="133">
        <f t="shared" si="1"/>
        <v>-3</v>
      </c>
      <c r="M13" s="133">
        <f>+G13-'[5]Stanje BO'!I32</f>
        <v>-203.375</v>
      </c>
      <c r="N13" s="86"/>
      <c r="O13" s="88"/>
      <c r="P13" s="89"/>
    </row>
    <row r="14" spans="1:16" ht="15" customHeight="1" x14ac:dyDescent="0.2">
      <c r="A14" s="44" t="s">
        <v>470</v>
      </c>
      <c r="B14" s="12">
        <f>+'[4]Stanje BO'!G12</f>
        <v>875</v>
      </c>
      <c r="C14" s="13">
        <f>+'[4]Stanje BO'!H12</f>
        <v>944</v>
      </c>
      <c r="D14" s="41">
        <f>+'[4]Stanje BO'!I12</f>
        <v>975</v>
      </c>
      <c r="E14" s="13">
        <v>944.83333333333337</v>
      </c>
      <c r="F14" s="13">
        <v>889.33333333333337</v>
      </c>
      <c r="G14" s="13">
        <f>+'[4]Stanje BO'!I33</f>
        <v>932.5</v>
      </c>
      <c r="H14" s="81">
        <f>+D14/'[5]Stanje BO'!I12*100</f>
        <v>114.5710928319624</v>
      </c>
      <c r="I14" s="82">
        <f t="shared" si="0"/>
        <v>103.28389830508475</v>
      </c>
      <c r="J14" s="106">
        <f>+G14/'[5]Stanje BO'!I33*100</f>
        <v>104.54035874439462</v>
      </c>
      <c r="K14" s="133">
        <f>+D14-'[5]Stanje BO'!I12</f>
        <v>124</v>
      </c>
      <c r="L14" s="133">
        <f t="shared" si="1"/>
        <v>31</v>
      </c>
      <c r="M14" s="133">
        <f>+G14-'[5]Stanje BO'!I33</f>
        <v>40.5</v>
      </c>
      <c r="N14" s="86"/>
      <c r="O14" s="88"/>
      <c r="P14" s="89"/>
    </row>
    <row r="15" spans="1:16" ht="15" customHeight="1" x14ac:dyDescent="0.2">
      <c r="A15" s="44" t="s">
        <v>39</v>
      </c>
      <c r="B15" s="12">
        <f>+'[4]Stanje BO'!G13</f>
        <v>5965</v>
      </c>
      <c r="C15" s="13">
        <f>+'[4]Stanje BO'!H13</f>
        <v>6150</v>
      </c>
      <c r="D15" s="41">
        <f>+'[4]Stanje BO'!I13</f>
        <v>6156</v>
      </c>
      <c r="E15" s="13">
        <v>7146.166666666667</v>
      </c>
      <c r="F15" s="13">
        <v>6464.75</v>
      </c>
      <c r="G15" s="13">
        <f>+'[4]Stanje BO'!I34</f>
        <v>6307</v>
      </c>
      <c r="H15" s="81">
        <f>+D15/'[5]Stanje BO'!I13*100</f>
        <v>98.213146139119331</v>
      </c>
      <c r="I15" s="82">
        <f t="shared" si="0"/>
        <v>100.09756097560975</v>
      </c>
      <c r="J15" s="106">
        <f>+G15/'[5]Stanje BO'!I34*100</f>
        <v>96.670115338927843</v>
      </c>
      <c r="K15" s="133">
        <f>+D15-'[5]Stanje BO'!I13</f>
        <v>-112</v>
      </c>
      <c r="L15" s="133">
        <f t="shared" si="1"/>
        <v>6</v>
      </c>
      <c r="M15" s="133">
        <f>+G15-'[5]Stanje BO'!I34</f>
        <v>-217.25</v>
      </c>
      <c r="N15" s="86"/>
      <c r="O15" s="88"/>
      <c r="P15" s="89"/>
    </row>
    <row r="16" spans="1:16" ht="15" customHeight="1" x14ac:dyDescent="0.2">
      <c r="A16" s="44" t="s">
        <v>40</v>
      </c>
      <c r="B16" s="12">
        <f>+'[4]Stanje BO'!G14</f>
        <v>1232</v>
      </c>
      <c r="C16" s="13">
        <f>+'[4]Stanje BO'!H14</f>
        <v>1245</v>
      </c>
      <c r="D16" s="41">
        <f>+'[4]Stanje BO'!I14</f>
        <v>1255</v>
      </c>
      <c r="E16" s="13">
        <v>1481.5833333333333</v>
      </c>
      <c r="F16" s="13">
        <v>1371.8333333333333</v>
      </c>
      <c r="G16" s="13">
        <f>+'[4]Stanje BO'!I35</f>
        <v>1259.625</v>
      </c>
      <c r="H16" s="81">
        <f>+D16/'[5]Stanje BO'!I14*100</f>
        <v>95.437262357414454</v>
      </c>
      <c r="I16" s="82">
        <f t="shared" si="0"/>
        <v>100.80321285140563</v>
      </c>
      <c r="J16" s="106">
        <f>+G16/'[5]Stanje BO'!I35*100</f>
        <v>90.336172120125497</v>
      </c>
      <c r="K16" s="133">
        <f>+D16-'[5]Stanje BO'!I14</f>
        <v>-60</v>
      </c>
      <c r="L16" s="133">
        <f t="shared" si="1"/>
        <v>10</v>
      </c>
      <c r="M16" s="133">
        <f>+G16-'[5]Stanje BO'!I35</f>
        <v>-134.75</v>
      </c>
      <c r="N16" s="86"/>
      <c r="O16" s="88"/>
      <c r="P16" s="89"/>
    </row>
    <row r="17" spans="1:16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106"/>
      <c r="K17" s="133"/>
      <c r="L17" s="133"/>
      <c r="M17" s="133"/>
      <c r="N17" s="86"/>
      <c r="O17" s="88"/>
      <c r="P17" s="89"/>
    </row>
    <row r="18" spans="1:16" ht="15" customHeight="1" x14ac:dyDescent="0.2">
      <c r="A18" s="71" t="s">
        <v>42</v>
      </c>
      <c r="B18" s="72">
        <f>+'[4]Stanje BO'!G16</f>
        <v>16769</v>
      </c>
      <c r="C18" s="17">
        <f>+'[4]Stanje BO'!H16</f>
        <v>17286</v>
      </c>
      <c r="D18" s="73">
        <f>+'[4]Stanje BO'!I16</f>
        <v>17536</v>
      </c>
      <c r="E18" s="17">
        <v>19311</v>
      </c>
      <c r="F18" s="17">
        <v>18133.916666666668</v>
      </c>
      <c r="G18" s="17">
        <f>+'[4]Stanje BO'!I37</f>
        <v>17756.875</v>
      </c>
      <c r="H18" s="127">
        <f>+D18/'[5]Stanje BO'!I16*100</f>
        <v>99.157478088775804</v>
      </c>
      <c r="I18" s="80">
        <f t="shared" si="0"/>
        <v>101.44625708665973</v>
      </c>
      <c r="J18" s="120">
        <f>+G18/'[5]Stanje BO'!I37*100</f>
        <v>97.505645587518615</v>
      </c>
      <c r="K18" s="147">
        <f>+D18-'[5]Stanje BO'!I16</f>
        <v>-149</v>
      </c>
      <c r="L18" s="147">
        <f t="shared" si="1"/>
        <v>250</v>
      </c>
      <c r="M18" s="147">
        <f>+G18-'[5]Stanje BO'!I37</f>
        <v>-454.25</v>
      </c>
      <c r="N18" s="86"/>
      <c r="O18" s="88"/>
      <c r="P18" s="89"/>
    </row>
    <row r="19" spans="1:16" ht="15" customHeight="1" x14ac:dyDescent="0.2">
      <c r="A19" s="44" t="s">
        <v>44</v>
      </c>
      <c r="B19" s="12">
        <f>+'[4]Stanje BO'!G17</f>
        <v>2686</v>
      </c>
      <c r="C19" s="13">
        <f>+'[4]Stanje BO'!H17</f>
        <v>2771</v>
      </c>
      <c r="D19" s="41">
        <f>+'[4]Stanje BO'!I17</f>
        <v>2849</v>
      </c>
      <c r="E19" s="13">
        <v>2945.4166666666665</v>
      </c>
      <c r="F19" s="13">
        <v>2900</v>
      </c>
      <c r="G19" s="13">
        <f>+'[4]Stanje BO'!I38</f>
        <v>2933.125</v>
      </c>
      <c r="H19" s="81">
        <f>+D19/'[5]Stanje BO'!I17*100</f>
        <v>100.3169014084507</v>
      </c>
      <c r="I19" s="82">
        <f t="shared" si="0"/>
        <v>102.81486827859977</v>
      </c>
      <c r="J19" s="106">
        <f>+G19/'[5]Stanje BO'!I38*100</f>
        <v>101.46588255642999</v>
      </c>
      <c r="K19" s="133">
        <f>+D19-'[5]Stanje BO'!I17</f>
        <v>9</v>
      </c>
      <c r="L19" s="133">
        <f t="shared" si="1"/>
        <v>78</v>
      </c>
      <c r="M19" s="133">
        <f>+G19-'[5]Stanje BO'!I38</f>
        <v>42.375</v>
      </c>
      <c r="N19" s="86"/>
      <c r="O19" s="88"/>
      <c r="P19" s="89"/>
    </row>
    <row r="20" spans="1:16" ht="15" customHeight="1" x14ac:dyDescent="0.2">
      <c r="A20" s="44" t="s">
        <v>45</v>
      </c>
      <c r="B20" s="12">
        <f>+'[4]Stanje BO'!G18</f>
        <v>1395</v>
      </c>
      <c r="C20" s="13">
        <f>+'[4]Stanje BO'!H18</f>
        <v>1444</v>
      </c>
      <c r="D20" s="41">
        <f>+'[4]Stanje BO'!I18</f>
        <v>1486</v>
      </c>
      <c r="E20" s="13">
        <v>1771.1666666666667</v>
      </c>
      <c r="F20" s="13">
        <v>1620.5</v>
      </c>
      <c r="G20" s="13">
        <f>+'[4]Stanje BO'!I39</f>
        <v>1527.375</v>
      </c>
      <c r="H20" s="81">
        <f>+D20/'[5]Stanje BO'!I18*100</f>
        <v>93.459119496855351</v>
      </c>
      <c r="I20" s="82">
        <f t="shared" si="0"/>
        <v>102.90858725761774</v>
      </c>
      <c r="J20" s="106">
        <f>+G20/'[5]Stanje BO'!I39*100</f>
        <v>94.676894467689436</v>
      </c>
      <c r="K20" s="133">
        <f>+D20-'[5]Stanje BO'!I18</f>
        <v>-104</v>
      </c>
      <c r="L20" s="133">
        <f t="shared" si="1"/>
        <v>42</v>
      </c>
      <c r="M20" s="133">
        <f>+G20-'[5]Stanje BO'!I39</f>
        <v>-85.875</v>
      </c>
      <c r="N20" s="86"/>
      <c r="O20" s="88"/>
      <c r="P20" s="89"/>
    </row>
    <row r="21" spans="1:16" ht="15" customHeight="1" x14ac:dyDescent="0.2">
      <c r="A21" s="44" t="s">
        <v>46</v>
      </c>
      <c r="B21" s="12">
        <f>+'[4]Stanje BO'!G19</f>
        <v>2167</v>
      </c>
      <c r="C21" s="13">
        <f>+'[4]Stanje BO'!H19</f>
        <v>2219</v>
      </c>
      <c r="D21" s="41">
        <f>+'[4]Stanje BO'!I19</f>
        <v>2267</v>
      </c>
      <c r="E21" s="13">
        <v>2621.0833333333335</v>
      </c>
      <c r="F21" s="13">
        <v>2478.9166666666665</v>
      </c>
      <c r="G21" s="13">
        <f>+'[4]Stanje BO'!I40</f>
        <v>2404.875</v>
      </c>
      <c r="H21" s="81">
        <f>+D21/'[5]Stanje BO'!I19*100</f>
        <v>98.266146510619862</v>
      </c>
      <c r="I21" s="82">
        <f t="shared" si="0"/>
        <v>102.16313654799458</v>
      </c>
      <c r="J21" s="106">
        <f>+G21/'[5]Stanje BO'!I40*100</f>
        <v>96.692968789264711</v>
      </c>
      <c r="K21" s="133">
        <f>+D21-'[5]Stanje BO'!I19</f>
        <v>-40</v>
      </c>
      <c r="L21" s="133">
        <f t="shared" si="1"/>
        <v>48</v>
      </c>
      <c r="M21" s="133">
        <f>+G21-'[5]Stanje BO'!I40</f>
        <v>-82.25</v>
      </c>
      <c r="N21" s="86"/>
      <c r="O21" s="88"/>
      <c r="P21" s="89"/>
    </row>
    <row r="22" spans="1:16" ht="15" customHeight="1" x14ac:dyDescent="0.2">
      <c r="A22" s="44" t="s">
        <v>43</v>
      </c>
      <c r="B22" s="12">
        <f>+'[4]Stanje BO'!G20</f>
        <v>10521</v>
      </c>
      <c r="C22" s="13">
        <f>+'[4]Stanje BO'!H20</f>
        <v>10852</v>
      </c>
      <c r="D22" s="41">
        <f>+'[4]Stanje BO'!I20</f>
        <v>10934</v>
      </c>
      <c r="E22" s="13">
        <v>11973.333333333334</v>
      </c>
      <c r="F22" s="13">
        <v>11134.5</v>
      </c>
      <c r="G22" s="13">
        <f>+'[4]Stanje BO'!I41</f>
        <v>10891.5</v>
      </c>
      <c r="H22" s="81">
        <f>+D22/'[5]Stanje BO'!I20*100</f>
        <v>99.872122762148337</v>
      </c>
      <c r="I22" s="82">
        <f t="shared" si="0"/>
        <v>100.75562108367122</v>
      </c>
      <c r="J22" s="106">
        <f>+G22/'[5]Stanje BO'!I41*100</f>
        <v>97.072192513368975</v>
      </c>
      <c r="K22" s="133">
        <f>+D22-'[5]Stanje BO'!I20</f>
        <v>-14</v>
      </c>
      <c r="L22" s="133">
        <f t="shared" si="1"/>
        <v>82</v>
      </c>
      <c r="M22" s="133">
        <f>+G22-'[5]Stanje BO'!I41</f>
        <v>-328.5</v>
      </c>
      <c r="N22" s="86"/>
      <c r="O22" s="88"/>
      <c r="P22" s="89"/>
    </row>
    <row r="23" spans="1:16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106"/>
      <c r="K23" s="133"/>
      <c r="L23" s="133"/>
      <c r="M23" s="133"/>
      <c r="N23" s="86"/>
      <c r="O23" s="88"/>
      <c r="P23" s="89"/>
    </row>
    <row r="24" spans="1:16" ht="15" customHeight="1" x14ac:dyDescent="0.2">
      <c r="A24" s="128" t="s">
        <v>65</v>
      </c>
      <c r="B24" s="109">
        <f>+'[4]Stanje BO'!G22</f>
        <v>1077</v>
      </c>
      <c r="C24" s="110">
        <f>+'[4]Stanje BO'!H22</f>
        <v>1220</v>
      </c>
      <c r="D24" s="111">
        <f>+'[4]Stanje BO'!I22</f>
        <v>1394</v>
      </c>
      <c r="E24" s="110">
        <v>825.91666666666663</v>
      </c>
      <c r="F24" s="110">
        <v>959.75</v>
      </c>
      <c r="G24" s="110">
        <f>+'[4]Stanje BO'!I43</f>
        <v>1240.875</v>
      </c>
      <c r="H24" s="129">
        <f>+D24/'[5]Stanje BO'!I22*100</f>
        <v>171.46371463714638</v>
      </c>
      <c r="I24" s="130">
        <f t="shared" si="0"/>
        <v>114.26229508196721</v>
      </c>
      <c r="J24" s="131">
        <f>+G24/'[5]Stanje BO'!I43*100</f>
        <v>130.15602464927233</v>
      </c>
      <c r="K24" s="134">
        <f>+D24-'[5]Stanje BO'!I22</f>
        <v>581</v>
      </c>
      <c r="L24" s="134">
        <f t="shared" si="1"/>
        <v>174</v>
      </c>
      <c r="M24" s="134">
        <f>+G24-'[5]Stanje BO'!I43</f>
        <v>287.5</v>
      </c>
      <c r="N24" s="86"/>
      <c r="O24" s="88"/>
      <c r="P24" s="89"/>
    </row>
    <row r="25" spans="1:16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</row>
    <row r="26" spans="1:16" ht="15" customHeight="1" x14ac:dyDescent="0.2">
      <c r="A26" s="69" t="s">
        <v>147</v>
      </c>
      <c r="M26" s="86"/>
      <c r="N26" s="86"/>
      <c r="O26" s="86"/>
      <c r="P26" s="86"/>
    </row>
    <row r="27" spans="1:16" ht="15" customHeight="1" x14ac:dyDescent="0.2">
      <c r="M27" s="86"/>
      <c r="N27" s="86"/>
      <c r="O27" s="86"/>
      <c r="P27" s="86"/>
    </row>
    <row r="28" spans="1:16" ht="15" customHeight="1" x14ac:dyDescent="0.2">
      <c r="M28" s="86"/>
      <c r="N28" s="86"/>
      <c r="O28" s="86"/>
      <c r="P28" s="86"/>
    </row>
    <row r="29" spans="1:16" ht="15" customHeight="1" x14ac:dyDescent="0.2">
      <c r="M29" s="86"/>
      <c r="N29" s="86"/>
      <c r="O29" s="86"/>
      <c r="P29" s="86"/>
    </row>
    <row r="30" spans="1:16" ht="15" customHeight="1" x14ac:dyDescent="0.2">
      <c r="M30" s="86"/>
      <c r="N30" s="86"/>
      <c r="O30" s="86"/>
      <c r="P30" s="86"/>
    </row>
    <row r="31" spans="1:16" ht="15" customHeight="1" x14ac:dyDescent="0.2">
      <c r="M31" s="86"/>
      <c r="N31" s="86"/>
      <c r="O31" s="86"/>
      <c r="P31" s="86"/>
    </row>
    <row r="32" spans="1:16" ht="15" customHeight="1" x14ac:dyDescent="0.2">
      <c r="M32" s="86"/>
      <c r="N32" s="86"/>
      <c r="O32" s="86"/>
      <c r="P32" s="86"/>
    </row>
    <row r="33" spans="13:16" ht="15" customHeight="1" x14ac:dyDescent="0.2">
      <c r="M33" s="86"/>
      <c r="N33" s="86"/>
      <c r="O33" s="86"/>
      <c r="P33" s="86"/>
    </row>
    <row r="34" spans="13:16" ht="15" customHeight="1" x14ac:dyDescent="0.2">
      <c r="M34" s="86"/>
      <c r="N34" s="86"/>
      <c r="O34" s="86"/>
      <c r="P34" s="86"/>
    </row>
    <row r="35" spans="13:16" ht="15" customHeight="1" x14ac:dyDescent="0.2">
      <c r="M35" s="86"/>
      <c r="N35" s="86"/>
      <c r="O35" s="86"/>
      <c r="P35" s="86"/>
    </row>
  </sheetData>
  <mergeCells count="1">
    <mergeCell ref="B4:C4"/>
  </mergeCells>
  <hyperlinks>
    <hyperlink ref="A26" location="Kazalo!A1" display="nazaj na kazalo" xr:uid="{00000000-0004-0000-0800-000000000000}"/>
  </hyperlinks>
  <pageMargins left="0.43307086614173229" right="0.43307086614173229" top="0.98425196850393704" bottom="0.98425196850393704" header="0" footer="0"/>
  <pageSetup paperSize="9" orientation="landscape" horizontalDpi="300" verticalDpi="300" r:id="rId1"/>
  <headerFooter alignWithMargins="0"/>
  <ignoredErrors>
    <ignoredError sqref="D25:I2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21"/>
  <sheetViews>
    <sheetView showGridLines="0" tabSelected="1" workbookViewId="0"/>
  </sheetViews>
  <sheetFormatPr defaultColWidth="9.140625" defaultRowHeight="15" customHeight="1" x14ac:dyDescent="0.2"/>
  <cols>
    <col min="1" max="1" width="14.28515625" style="6" customWidth="1"/>
    <col min="2" max="4" width="7.85546875" style="6" customWidth="1"/>
    <col min="5" max="7" width="9.28515625" style="6" customWidth="1"/>
    <col min="8" max="10" width="9.85546875" style="6" customWidth="1"/>
    <col min="11" max="11" width="8.28515625" style="6" customWidth="1"/>
    <col min="12" max="16384" width="9.140625" style="6"/>
  </cols>
  <sheetData>
    <row r="1" spans="1:11" ht="15" customHeight="1" x14ac:dyDescent="0.2">
      <c r="A1" s="9" t="s">
        <v>188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customHeight="1" x14ac:dyDescent="0.2">
      <c r="A3" s="50"/>
      <c r="B3" s="294"/>
      <c r="C3" s="295"/>
      <c r="D3" s="37"/>
      <c r="E3" s="29"/>
      <c r="F3" s="29"/>
      <c r="G3" s="29"/>
      <c r="H3" s="305" t="s">
        <v>63</v>
      </c>
      <c r="I3" s="306"/>
      <c r="J3" s="306"/>
      <c r="K3" s="36"/>
    </row>
    <row r="4" spans="1:11" ht="15" customHeight="1" x14ac:dyDescent="0.2">
      <c r="A4" s="242" t="s">
        <v>67</v>
      </c>
      <c r="B4" s="307"/>
      <c r="C4" s="308"/>
      <c r="D4" s="143"/>
      <c r="E4" s="286"/>
      <c r="F4" s="286"/>
      <c r="G4" s="286"/>
      <c r="H4" s="148" t="str">
        <f>+'[3]5ud'!H4</f>
        <v>VIII 25</v>
      </c>
      <c r="I4" s="144" t="str">
        <f>+'[3]5ud'!I4</f>
        <v>VIII 25</v>
      </c>
      <c r="J4" s="144" t="str">
        <f>+'[3]5ud'!J4</f>
        <v>I-VIII 25</v>
      </c>
      <c r="K4" s="36"/>
    </row>
    <row r="5" spans="1:11" ht="15.75" customHeight="1" x14ac:dyDescent="0.2">
      <c r="A5" s="243" t="s">
        <v>61</v>
      </c>
      <c r="B5" s="166" t="str">
        <f>+'[3]5ud'!B5</f>
        <v>VI 25</v>
      </c>
      <c r="C5" s="167" t="str">
        <f>+'[3]5ud'!C5</f>
        <v>VII 25</v>
      </c>
      <c r="D5" s="266" t="str">
        <f>+'[3]5ud'!D5</f>
        <v>VIII 25</v>
      </c>
      <c r="E5" s="167" t="str">
        <f>+'[3]5ud'!E5</f>
        <v>I-XII 23</v>
      </c>
      <c r="F5" s="167" t="str">
        <f>+'[3]5ud'!F5</f>
        <v>I-XII 24</v>
      </c>
      <c r="G5" s="167" t="str">
        <f>+'[3]5ud'!G5</f>
        <v>I-VIII 25</v>
      </c>
      <c r="H5" s="174" t="str">
        <f>+'[3]5ud'!H5</f>
        <v>VIII 24</v>
      </c>
      <c r="I5" s="175" t="str">
        <f>+'[3]5ud'!I5</f>
        <v>VII 25</v>
      </c>
      <c r="J5" s="175" t="str">
        <f>+'[3]5ud'!J5</f>
        <v>I-VIII 24</v>
      </c>
      <c r="K5" s="36"/>
    </row>
    <row r="6" spans="1:11" ht="15" customHeight="1" x14ac:dyDescent="0.2">
      <c r="A6" s="21" t="s">
        <v>22</v>
      </c>
      <c r="B6" s="22">
        <f>+'[3]5ud'!B6</f>
        <v>3775</v>
      </c>
      <c r="C6" s="23">
        <f>+'[3]5ud'!C6</f>
        <v>5564</v>
      </c>
      <c r="D6" s="39">
        <f>+'[3]5ud'!D6</f>
        <v>4018</v>
      </c>
      <c r="E6" s="23">
        <f>+'[3]5ud'!E6</f>
        <v>59662</v>
      </c>
      <c r="F6" s="23">
        <f>+'[3]5ud'!F6</f>
        <v>62173</v>
      </c>
      <c r="G6" s="23">
        <f>+'[3]5ud'!G6</f>
        <v>38897</v>
      </c>
      <c r="H6" s="75">
        <f>+'[3]5ud'!H6</f>
        <v>106.15587846763542</v>
      </c>
      <c r="I6" s="77">
        <f>+'[3]5ud'!I6</f>
        <v>72.214234363767076</v>
      </c>
      <c r="J6" s="77">
        <f>+'[3]5ud'!J6</f>
        <v>99.84854707875553</v>
      </c>
      <c r="K6" s="36"/>
    </row>
    <row r="7" spans="1:11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36"/>
    </row>
    <row r="8" spans="1:11" ht="15" customHeight="1" x14ac:dyDescent="0.2">
      <c r="A8" s="18" t="s">
        <v>23</v>
      </c>
      <c r="B8" s="12">
        <f>+'[3]5ud'!B8</f>
        <v>399</v>
      </c>
      <c r="C8" s="13">
        <f>+'[3]5ud'!C8</f>
        <v>603</v>
      </c>
      <c r="D8" s="41">
        <f>+'[3]5ud'!D8</f>
        <v>420</v>
      </c>
      <c r="E8" s="13">
        <f>+'[3]5ud'!E8</f>
        <v>6248</v>
      </c>
      <c r="F8" s="13">
        <f>+'[3]5ud'!F8</f>
        <v>6770</v>
      </c>
      <c r="G8" s="13">
        <f>+'[3]5ud'!G8</f>
        <v>4282</v>
      </c>
      <c r="H8" s="81">
        <f>+'[3]5ud'!H8</f>
        <v>103.19410319410321</v>
      </c>
      <c r="I8" s="82">
        <f>+'[3]5ud'!I8</f>
        <v>69.651741293532339</v>
      </c>
      <c r="J8" s="82">
        <f>+'[3]5ud'!J8</f>
        <v>100.82411113727336</v>
      </c>
      <c r="K8" s="3"/>
    </row>
    <row r="9" spans="1:11" ht="15" customHeight="1" x14ac:dyDescent="0.2">
      <c r="A9" s="18" t="s">
        <v>24</v>
      </c>
      <c r="B9" s="12">
        <f>+'[3]5ud'!B16</f>
        <v>251</v>
      </c>
      <c r="C9" s="13">
        <f>+'[3]5ud'!C16</f>
        <v>471</v>
      </c>
      <c r="D9" s="41">
        <f>+'[3]5ud'!D16</f>
        <v>347</v>
      </c>
      <c r="E9" s="13">
        <f>+'[3]5ud'!E16</f>
        <v>4517</v>
      </c>
      <c r="F9" s="13">
        <f>+'[3]5ud'!F16</f>
        <v>4588</v>
      </c>
      <c r="G9" s="13">
        <f>+'[3]5ud'!G16</f>
        <v>2980</v>
      </c>
      <c r="H9" s="81">
        <f>+'[3]5ud'!H16</f>
        <v>138.24701195219126</v>
      </c>
      <c r="I9" s="82">
        <f>+'[3]5ud'!I16</f>
        <v>73.673036093418247</v>
      </c>
      <c r="J9" s="82">
        <f>+'[3]5ud'!J16</f>
        <v>109.55882352941177</v>
      </c>
      <c r="K9" s="3"/>
    </row>
    <row r="10" spans="1:11" ht="15" customHeight="1" x14ac:dyDescent="0.2">
      <c r="A10" s="18" t="s">
        <v>25</v>
      </c>
      <c r="B10" s="12">
        <f>+'[3]5ud'!B24</f>
        <v>326</v>
      </c>
      <c r="C10" s="13">
        <f>+'[3]5ud'!C24</f>
        <v>435</v>
      </c>
      <c r="D10" s="41">
        <f>+'[3]5ud'!D24</f>
        <v>345</v>
      </c>
      <c r="E10" s="13">
        <f>+'[3]5ud'!E24</f>
        <v>4979</v>
      </c>
      <c r="F10" s="13">
        <f>+'[3]5ud'!F24</f>
        <v>5182</v>
      </c>
      <c r="G10" s="13">
        <f>+'[3]5ud'!G24</f>
        <v>3161</v>
      </c>
      <c r="H10" s="81">
        <f>+'[3]5ud'!H24</f>
        <v>108.49056603773586</v>
      </c>
      <c r="I10" s="82">
        <f>+'[3]5ud'!I24</f>
        <v>79.310344827586206</v>
      </c>
      <c r="J10" s="82">
        <f>+'[3]5ud'!J24</f>
        <v>101.73801094303185</v>
      </c>
      <c r="K10" s="3"/>
    </row>
    <row r="11" spans="1:11" ht="15" customHeight="1" x14ac:dyDescent="0.2">
      <c r="A11" s="18" t="s">
        <v>26</v>
      </c>
      <c r="B11" s="12">
        <f>+'[3]5ud'!B31</f>
        <v>1096</v>
      </c>
      <c r="C11" s="13">
        <f>+'[3]5ud'!C31</f>
        <v>1380</v>
      </c>
      <c r="D11" s="41">
        <f>+'[3]5ud'!D31</f>
        <v>1037</v>
      </c>
      <c r="E11" s="13">
        <f>+'[3]5ud'!E31</f>
        <v>14701</v>
      </c>
      <c r="F11" s="13">
        <f>+'[3]5ud'!F31</f>
        <v>15343</v>
      </c>
      <c r="G11" s="13">
        <f>+'[3]5ud'!G31</f>
        <v>9815</v>
      </c>
      <c r="H11" s="81">
        <f>+'[3]5ud'!H31</f>
        <v>102.57171117705242</v>
      </c>
      <c r="I11" s="82">
        <f>+'[3]5ud'!I31</f>
        <v>75.14492753623189</v>
      </c>
      <c r="J11" s="82">
        <f>+'[3]5ud'!J31</f>
        <v>99.96944387859034</v>
      </c>
      <c r="K11" s="4"/>
    </row>
    <row r="12" spans="1:11" ht="15" customHeight="1" x14ac:dyDescent="0.2">
      <c r="A12" s="18" t="s">
        <v>27</v>
      </c>
      <c r="B12" s="12">
        <f>+'[3]5ud'!B42</f>
        <v>586</v>
      </c>
      <c r="C12" s="13">
        <f>+'[3]5ud'!C42</f>
        <v>841</v>
      </c>
      <c r="D12" s="41">
        <f>+'[3]5ud'!D42</f>
        <v>628</v>
      </c>
      <c r="E12" s="13">
        <f>+'[3]5ud'!E42</f>
        <v>9191</v>
      </c>
      <c r="F12" s="13">
        <f>+'[3]5ud'!F42</f>
        <v>9668</v>
      </c>
      <c r="G12" s="13">
        <f>+'[3]5ud'!G42</f>
        <v>6290</v>
      </c>
      <c r="H12" s="81">
        <f>+'[3]5ud'!H42</f>
        <v>107.35042735042735</v>
      </c>
      <c r="I12" s="82">
        <f>+'[3]5ud'!I42</f>
        <v>74.673008323424497</v>
      </c>
      <c r="J12" s="82">
        <f>+'[3]5ud'!J42</f>
        <v>103.98412960819969</v>
      </c>
      <c r="K12" s="4"/>
    </row>
    <row r="13" spans="1:11" ht="15" customHeight="1" x14ac:dyDescent="0.2">
      <c r="A13" s="18" t="s">
        <v>28</v>
      </c>
      <c r="B13" s="12">
        <f>+'[3]5ud'!B49</f>
        <v>246</v>
      </c>
      <c r="C13" s="13">
        <f>+'[3]5ud'!C49</f>
        <v>379</v>
      </c>
      <c r="D13" s="41">
        <f>+'[3]5ud'!D49</f>
        <v>279</v>
      </c>
      <c r="E13" s="13">
        <f>+'[3]5ud'!E49</f>
        <v>4583</v>
      </c>
      <c r="F13" s="13">
        <f>+'[3]5ud'!F49</f>
        <v>4902</v>
      </c>
      <c r="G13" s="13">
        <f>+'[3]5ud'!G49</f>
        <v>2853</v>
      </c>
      <c r="H13" s="81">
        <f>+'[3]5ud'!H49</f>
        <v>100.72202166064983</v>
      </c>
      <c r="I13" s="82">
        <f>+'[3]5ud'!I49</f>
        <v>73.614775725593674</v>
      </c>
      <c r="J13" s="82">
        <f>+'[3]5ud'!J49</f>
        <v>91.004784688995215</v>
      </c>
      <c r="K13" s="5"/>
    </row>
    <row r="14" spans="1:11" ht="15" customHeight="1" x14ac:dyDescent="0.2">
      <c r="A14" s="18" t="s">
        <v>29</v>
      </c>
      <c r="B14" s="12">
        <f>+'[3]5ud'!B55</f>
        <v>140</v>
      </c>
      <c r="C14" s="13">
        <f>+'[3]5ud'!C55</f>
        <v>218</v>
      </c>
      <c r="D14" s="41">
        <f>+'[3]5ud'!D55</f>
        <v>154</v>
      </c>
      <c r="E14" s="13">
        <f>+'[3]5ud'!E55</f>
        <v>2353</v>
      </c>
      <c r="F14" s="13">
        <f>+'[3]5ud'!F55</f>
        <v>2369</v>
      </c>
      <c r="G14" s="13">
        <f>+'[3]5ud'!G55</f>
        <v>1464</v>
      </c>
      <c r="H14" s="81">
        <f>+'[3]5ud'!H55</f>
        <v>105.47945205479452</v>
      </c>
      <c r="I14" s="82">
        <f>+'[3]5ud'!I55</f>
        <v>70.642201834862391</v>
      </c>
      <c r="J14" s="82">
        <f>+'[3]5ud'!J55</f>
        <v>97.6</v>
      </c>
      <c r="K14" s="5"/>
    </row>
    <row r="15" spans="1:11" ht="15" customHeight="1" x14ac:dyDescent="0.2">
      <c r="A15" s="18" t="s">
        <v>30</v>
      </c>
      <c r="B15" s="12">
        <f>+'[3]5ud'!B61</f>
        <v>113</v>
      </c>
      <c r="C15" s="13">
        <f>+'[3]5ud'!C61</f>
        <v>252</v>
      </c>
      <c r="D15" s="41">
        <f>+'[3]5ud'!D61</f>
        <v>148</v>
      </c>
      <c r="E15" s="13">
        <f>+'[3]5ud'!E61</f>
        <v>2522</v>
      </c>
      <c r="F15" s="13">
        <f>+'[3]5ud'!F61</f>
        <v>2621</v>
      </c>
      <c r="G15" s="13">
        <f>+'[3]5ud'!G61</f>
        <v>1580</v>
      </c>
      <c r="H15" s="81">
        <f>+'[3]5ud'!H61</f>
        <v>77.083333333333343</v>
      </c>
      <c r="I15" s="82">
        <f>+'[3]5ud'!I61</f>
        <v>58.730158730158735</v>
      </c>
      <c r="J15" s="82">
        <f>+'[3]5ud'!J61</f>
        <v>96.577017114914426</v>
      </c>
      <c r="K15" s="5"/>
    </row>
    <row r="16" spans="1:11" ht="15" customHeight="1" x14ac:dyDescent="0.2">
      <c r="A16" s="18" t="s">
        <v>31</v>
      </c>
      <c r="B16" s="12">
        <f>+'[3]5ud'!B67</f>
        <v>148</v>
      </c>
      <c r="C16" s="13">
        <f>+'[3]5ud'!C67</f>
        <v>290</v>
      </c>
      <c r="D16" s="41">
        <f>+'[3]5ud'!D67</f>
        <v>179</v>
      </c>
      <c r="E16" s="13">
        <f>+'[3]5ud'!E67</f>
        <v>2787</v>
      </c>
      <c r="F16" s="13">
        <f>+'[3]5ud'!F67</f>
        <v>3052</v>
      </c>
      <c r="G16" s="13">
        <f>+'[3]5ud'!G67</f>
        <v>1869</v>
      </c>
      <c r="H16" s="81">
        <f>+'[3]5ud'!H67</f>
        <v>104.06976744186048</v>
      </c>
      <c r="I16" s="82">
        <f>+'[3]5ud'!I67</f>
        <v>61.724137931034484</v>
      </c>
      <c r="J16" s="82">
        <f>+'[3]5ud'!J67</f>
        <v>99.25650557620817</v>
      </c>
      <c r="K16" s="5"/>
    </row>
    <row r="17" spans="1:11" ht="15" customHeight="1" x14ac:dyDescent="0.2">
      <c r="A17" s="18" t="s">
        <v>32</v>
      </c>
      <c r="B17" s="12">
        <f>+'[3]5ud'!B71</f>
        <v>110</v>
      </c>
      <c r="C17" s="13">
        <f>+'[3]5ud'!C71</f>
        <v>178</v>
      </c>
      <c r="D17" s="41">
        <f>+'[3]5ud'!D71</f>
        <v>109</v>
      </c>
      <c r="E17" s="13">
        <f>+'[3]5ud'!E71</f>
        <v>1818</v>
      </c>
      <c r="F17" s="13">
        <f>+'[3]5ud'!F71</f>
        <v>1853</v>
      </c>
      <c r="G17" s="13">
        <f>+'[3]5ud'!G71</f>
        <v>1101</v>
      </c>
      <c r="H17" s="81">
        <f>+'[3]5ud'!H71</f>
        <v>97.321428571428569</v>
      </c>
      <c r="I17" s="82">
        <f>+'[3]5ud'!I71</f>
        <v>61.235955056179783</v>
      </c>
      <c r="J17" s="82">
        <f>+'[3]5ud'!J71</f>
        <v>96.833773087071236</v>
      </c>
      <c r="K17" s="5"/>
    </row>
    <row r="18" spans="1:11" ht="15" customHeight="1" x14ac:dyDescent="0.2">
      <c r="A18" s="18" t="s">
        <v>33</v>
      </c>
      <c r="B18" s="12">
        <f>+'[3]5ud'!B76</f>
        <v>120</v>
      </c>
      <c r="C18" s="13">
        <f>+'[3]5ud'!C76</f>
        <v>139</v>
      </c>
      <c r="D18" s="41">
        <f>+'[3]5ud'!D76</f>
        <v>118</v>
      </c>
      <c r="E18" s="13">
        <f>+'[3]5ud'!E76</f>
        <v>1741</v>
      </c>
      <c r="F18" s="13">
        <f>+'[3]5ud'!F76</f>
        <v>1666</v>
      </c>
      <c r="G18" s="13">
        <f>+'[3]5ud'!G76</f>
        <v>1009</v>
      </c>
      <c r="H18" s="81">
        <f>+'[3]5ud'!H76</f>
        <v>128.26086956521738</v>
      </c>
      <c r="I18" s="82">
        <f>+'[3]5ud'!I76</f>
        <v>84.892086330935257</v>
      </c>
      <c r="J18" s="82">
        <f>+'[3]5ud'!J76</f>
        <v>95.188679245283012</v>
      </c>
      <c r="K18" s="5"/>
    </row>
    <row r="19" spans="1:11" ht="15" customHeight="1" x14ac:dyDescent="0.2">
      <c r="A19" s="25" t="s">
        <v>34</v>
      </c>
      <c r="B19" s="26">
        <f>+'[3]5ud'!B82</f>
        <v>240</v>
      </c>
      <c r="C19" s="27">
        <f>+'[3]5ud'!C82</f>
        <v>378</v>
      </c>
      <c r="D19" s="42">
        <f>+'[3]5ud'!D82</f>
        <v>254</v>
      </c>
      <c r="E19" s="27">
        <f>+'[3]5ud'!E82</f>
        <v>4222</v>
      </c>
      <c r="F19" s="27">
        <f>+'[3]5ud'!F82</f>
        <v>4159</v>
      </c>
      <c r="G19" s="27">
        <f>+'[3]5ud'!G82</f>
        <v>2493</v>
      </c>
      <c r="H19" s="83">
        <f>+'[3]5ud'!H82</f>
        <v>114.41441441441442</v>
      </c>
      <c r="I19" s="84">
        <f>+'[3]5ud'!I82</f>
        <v>67.195767195767203</v>
      </c>
      <c r="J19" s="84">
        <f>+'[3]5ud'!J82</f>
        <v>93.581081081081081</v>
      </c>
      <c r="K19" s="5"/>
    </row>
    <row r="20" spans="1:11" ht="1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</row>
    <row r="21" spans="1:11" ht="15" customHeight="1" x14ac:dyDescent="0.2">
      <c r="A21" s="69" t="s">
        <v>147</v>
      </c>
    </row>
  </sheetData>
  <mergeCells count="2">
    <mergeCell ref="B4:C4"/>
    <mergeCell ref="H3:J3"/>
  </mergeCells>
  <hyperlinks>
    <hyperlink ref="A21" location="Kazalo!A1" display="nazaj na kazalo" xr:uid="{00000000-0004-0000-09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35"/>
  <sheetViews>
    <sheetView showGridLines="0" tabSelected="1" workbookViewId="0"/>
  </sheetViews>
  <sheetFormatPr defaultColWidth="9.140625" defaultRowHeight="15" customHeight="1" x14ac:dyDescent="0.2"/>
  <cols>
    <col min="1" max="1" width="21.5703125" style="6" customWidth="1"/>
    <col min="2" max="7" width="8" style="6" customWidth="1"/>
    <col min="8" max="10" width="8.140625" style="6" customWidth="1"/>
    <col min="11" max="13" width="8.28515625" style="6" customWidth="1"/>
    <col min="14" max="14" width="9.140625" style="6"/>
    <col min="15" max="15" width="25.85546875" style="6" customWidth="1"/>
    <col min="16" max="16" width="9.140625" style="6"/>
    <col min="17" max="17" width="11.5703125" style="6" bestFit="1" customWidth="1"/>
    <col min="18" max="16384" width="9.140625" style="6"/>
  </cols>
  <sheetData>
    <row r="1" spans="1:17" ht="15" customHeight="1" x14ac:dyDescent="0.2">
      <c r="A1" s="9" t="s">
        <v>187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1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5" customHeight="1" x14ac:dyDescent="0.2">
      <c r="A3" s="52"/>
      <c r="B3" s="294"/>
      <c r="C3" s="295"/>
      <c r="D3" s="37"/>
      <c r="E3" s="29"/>
      <c r="F3" s="29"/>
      <c r="G3" s="29"/>
      <c r="H3" s="305" t="s">
        <v>63</v>
      </c>
      <c r="I3" s="306"/>
      <c r="J3" s="306"/>
      <c r="K3" s="36"/>
      <c r="L3" s="36"/>
      <c r="M3" s="36"/>
    </row>
    <row r="4" spans="1:17" ht="15" customHeight="1" x14ac:dyDescent="0.2">
      <c r="A4" s="119" t="s">
        <v>89</v>
      </c>
      <c r="B4" s="307"/>
      <c r="C4" s="308"/>
      <c r="D4" s="143"/>
      <c r="E4" s="286"/>
      <c r="F4" s="286"/>
      <c r="G4" s="286"/>
      <c r="H4" s="148" t="str">
        <f>+'[3]5ud'!H4</f>
        <v>VIII 25</v>
      </c>
      <c r="I4" s="144" t="str">
        <f>+'[3]5ud'!I4</f>
        <v>VIII 25</v>
      </c>
      <c r="J4" s="144" t="str">
        <f>+'[3]5ud'!J4</f>
        <v>I-VIII 25</v>
      </c>
      <c r="K4" s="36"/>
      <c r="L4" s="36"/>
      <c r="M4" s="36"/>
    </row>
    <row r="5" spans="1:17" ht="15" customHeight="1" x14ac:dyDescent="0.2">
      <c r="A5" s="176" t="s">
        <v>60</v>
      </c>
      <c r="B5" s="166" t="str">
        <f>+'[3]5ud'!B5</f>
        <v>VI 25</v>
      </c>
      <c r="C5" s="167" t="str">
        <f>+'[3]5ud'!C5</f>
        <v>VII 25</v>
      </c>
      <c r="D5" s="266" t="str">
        <f>+'[3]5ud'!D5</f>
        <v>VIII 25</v>
      </c>
      <c r="E5" s="167" t="s">
        <v>541</v>
      </c>
      <c r="F5" s="167" t="s">
        <v>554</v>
      </c>
      <c r="G5" s="167" t="str">
        <f>+'[3]5ud'!G5</f>
        <v>I-VIII 25</v>
      </c>
      <c r="H5" s="174" t="str">
        <f>+'[3]5ud'!H5</f>
        <v>VIII 24</v>
      </c>
      <c r="I5" s="175" t="str">
        <f>+'[3]5ud'!I5</f>
        <v>VII 25</v>
      </c>
      <c r="J5" s="175" t="str">
        <f>+'[3]5ud'!J5</f>
        <v>I-VIII 24</v>
      </c>
      <c r="K5" s="36"/>
      <c r="L5" s="36"/>
      <c r="M5" s="85"/>
      <c r="N5" s="86"/>
      <c r="O5" s="86"/>
      <c r="P5" s="86"/>
      <c r="Q5" s="86"/>
    </row>
    <row r="6" spans="1:17" ht="15" customHeight="1" x14ac:dyDescent="0.2">
      <c r="A6" s="21" t="s">
        <v>22</v>
      </c>
      <c r="B6" s="22">
        <f>+[4]Priliv!G4</f>
        <v>3775</v>
      </c>
      <c r="C6" s="23">
        <f>+[4]Priliv!H4</f>
        <v>5564</v>
      </c>
      <c r="D6" s="39">
        <f>+[4]Priliv!I4</f>
        <v>4018</v>
      </c>
      <c r="E6" s="23">
        <v>59662</v>
      </c>
      <c r="F6" s="23">
        <v>62173</v>
      </c>
      <c r="G6" s="23">
        <f>+[4]Priliv!I25</f>
        <v>38897</v>
      </c>
      <c r="H6" s="75">
        <f>+D6/[5]Priliv!I4*100</f>
        <v>106.15587846763542</v>
      </c>
      <c r="I6" s="77">
        <f>+D6/C6*100</f>
        <v>72.214234363767076</v>
      </c>
      <c r="J6" s="77">
        <f>+G6/[5]Priliv!I25*100</f>
        <v>99.84854707875553</v>
      </c>
      <c r="K6" s="36"/>
      <c r="L6" s="36"/>
      <c r="M6" s="85"/>
      <c r="N6" s="86"/>
      <c r="O6" s="86"/>
      <c r="P6" s="86"/>
      <c r="Q6" s="86"/>
    </row>
    <row r="7" spans="1:17" ht="12.75" customHeight="1" x14ac:dyDescent="0.2">
      <c r="A7" s="11"/>
      <c r="B7" s="15"/>
      <c r="C7" s="16"/>
      <c r="D7" s="40"/>
      <c r="E7" s="16"/>
      <c r="F7" s="16"/>
      <c r="G7" s="16"/>
      <c r="H7" s="78"/>
      <c r="I7" s="80"/>
      <c r="J7" s="80"/>
      <c r="K7" s="36"/>
      <c r="L7" s="36"/>
      <c r="M7" s="85"/>
      <c r="N7" s="86"/>
      <c r="O7" s="86"/>
      <c r="P7" s="86"/>
      <c r="Q7" s="86"/>
    </row>
    <row r="8" spans="1:17" ht="15" customHeight="1" x14ac:dyDescent="0.2">
      <c r="A8" s="71" t="s">
        <v>35</v>
      </c>
      <c r="B8" s="72">
        <f>+[4]Priliv!G6</f>
        <v>2071</v>
      </c>
      <c r="C8" s="17">
        <f>+[4]Priliv!H6</f>
        <v>3169</v>
      </c>
      <c r="D8" s="73">
        <f>+[4]Priliv!I6</f>
        <v>2153</v>
      </c>
      <c r="E8" s="17">
        <v>34554</v>
      </c>
      <c r="F8" s="17">
        <v>36000</v>
      </c>
      <c r="G8" s="17">
        <f>+[4]Priliv!I27</f>
        <v>22111</v>
      </c>
      <c r="H8" s="127">
        <f>+D8/[5]Priliv!I6*100</f>
        <v>99.034038638454462</v>
      </c>
      <c r="I8" s="80">
        <f t="shared" ref="I8:I16" si="0">+D8/C8*100</f>
        <v>67.939413064058058</v>
      </c>
      <c r="J8" s="80">
        <f>+G8/[5]Priliv!I27*100</f>
        <v>97.892593084517642</v>
      </c>
      <c r="K8" s="3"/>
      <c r="L8" s="3"/>
      <c r="M8" s="87"/>
      <c r="N8" s="86"/>
      <c r="O8" s="86"/>
      <c r="P8" s="86"/>
      <c r="Q8" s="86"/>
    </row>
    <row r="9" spans="1:17" ht="15" customHeight="1" x14ac:dyDescent="0.2">
      <c r="A9" s="44" t="s">
        <v>41</v>
      </c>
      <c r="B9" s="12">
        <f>+[4]Priliv!G7</f>
        <v>177</v>
      </c>
      <c r="C9" s="13">
        <f>+[4]Priliv!H7</f>
        <v>319</v>
      </c>
      <c r="D9" s="41">
        <f>+[4]Priliv!I7</f>
        <v>214</v>
      </c>
      <c r="E9" s="13">
        <v>3432</v>
      </c>
      <c r="F9" s="13">
        <v>3712</v>
      </c>
      <c r="G9" s="13">
        <f>+[4]Priliv!I28</f>
        <v>2123</v>
      </c>
      <c r="H9" s="81">
        <f>+D9/[5]Priliv!I7*100</f>
        <v>78.102189781021906</v>
      </c>
      <c r="I9" s="82">
        <f t="shared" si="0"/>
        <v>67.084639498432594</v>
      </c>
      <c r="J9" s="82">
        <f>+G9/[5]Priliv!I28*100</f>
        <v>90.11035653650255</v>
      </c>
      <c r="K9" s="3"/>
      <c r="L9" s="3"/>
      <c r="M9" s="87"/>
      <c r="N9" s="86"/>
      <c r="O9" s="86"/>
      <c r="P9" s="88"/>
      <c r="Q9" s="89"/>
    </row>
    <row r="10" spans="1:17" ht="15" customHeight="1" x14ac:dyDescent="0.2">
      <c r="A10" s="44" t="s">
        <v>38</v>
      </c>
      <c r="B10" s="12">
        <f>+[4]Priliv!G8</f>
        <v>119</v>
      </c>
      <c r="C10" s="13">
        <f>+[4]Priliv!H8</f>
        <v>187</v>
      </c>
      <c r="D10" s="41">
        <f>+[4]Priliv!I8</f>
        <v>128</v>
      </c>
      <c r="E10" s="13">
        <v>2209</v>
      </c>
      <c r="F10" s="13">
        <v>2285</v>
      </c>
      <c r="G10" s="13">
        <f>+[4]Priliv!I29</f>
        <v>1308</v>
      </c>
      <c r="H10" s="81">
        <f>+D10/[5]Priliv!I8*100</f>
        <v>112.28070175438596</v>
      </c>
      <c r="I10" s="82">
        <f t="shared" si="0"/>
        <v>68.449197860962556</v>
      </c>
      <c r="J10" s="82">
        <f>+G10/[5]Priliv!I29*100</f>
        <v>86.679920477137173</v>
      </c>
      <c r="K10" s="3"/>
      <c r="L10" s="3"/>
      <c r="M10" s="87"/>
      <c r="N10" s="86"/>
      <c r="O10" s="86"/>
      <c r="P10" s="88"/>
      <c r="Q10" s="89"/>
    </row>
    <row r="11" spans="1:17" ht="15" customHeight="1" x14ac:dyDescent="0.2">
      <c r="A11" s="44" t="s">
        <v>37</v>
      </c>
      <c r="B11" s="12">
        <f>+[4]Priliv!G9</f>
        <v>687</v>
      </c>
      <c r="C11" s="13">
        <f>+[4]Priliv!H9</f>
        <v>1055</v>
      </c>
      <c r="D11" s="41">
        <f>+[4]Priliv!I9</f>
        <v>689</v>
      </c>
      <c r="E11" s="13">
        <v>11278</v>
      </c>
      <c r="F11" s="13">
        <v>11874</v>
      </c>
      <c r="G11" s="13">
        <f>+[4]Priliv!I30</f>
        <v>7504</v>
      </c>
      <c r="H11" s="81">
        <f>+D11/[5]Priliv!I9*100</f>
        <v>96.769662921348313</v>
      </c>
      <c r="I11" s="82">
        <f t="shared" si="0"/>
        <v>65.308056872037909</v>
      </c>
      <c r="J11" s="82">
        <f>+G11/[5]Priliv!I30*100</f>
        <v>101.5426251691475</v>
      </c>
      <c r="K11" s="4"/>
      <c r="L11" s="4"/>
      <c r="M11" s="90"/>
      <c r="N11" s="86"/>
      <c r="O11" s="86"/>
      <c r="P11" s="88"/>
      <c r="Q11" s="89"/>
    </row>
    <row r="12" spans="1:17" ht="15" customHeight="1" x14ac:dyDescent="0.2">
      <c r="A12" s="44" t="s">
        <v>36</v>
      </c>
      <c r="B12" s="12">
        <f>+[4]Priliv!G10</f>
        <v>248</v>
      </c>
      <c r="C12" s="13">
        <f>+[4]Priliv!H10</f>
        <v>372</v>
      </c>
      <c r="D12" s="41">
        <f>+[4]Priliv!I10</f>
        <v>269</v>
      </c>
      <c r="E12" s="13">
        <v>4627</v>
      </c>
      <c r="F12" s="13">
        <v>4910</v>
      </c>
      <c r="G12" s="13">
        <f>+[4]Priliv!I31</f>
        <v>2840</v>
      </c>
      <c r="H12" s="81">
        <f>+D12/[5]Priliv!I10*100</f>
        <v>95.729537366548044</v>
      </c>
      <c r="I12" s="82">
        <f t="shared" si="0"/>
        <v>72.311827956989248</v>
      </c>
      <c r="J12" s="82">
        <f>+G12/[5]Priliv!I31*100</f>
        <v>90.647941270347914</v>
      </c>
      <c r="K12" s="4"/>
      <c r="L12" s="4"/>
      <c r="M12" s="90"/>
      <c r="N12" s="86"/>
      <c r="O12" s="86"/>
      <c r="P12" s="88"/>
      <c r="Q12" s="89"/>
    </row>
    <row r="13" spans="1:17" ht="15" customHeight="1" x14ac:dyDescent="0.2">
      <c r="A13" s="44" t="s">
        <v>469</v>
      </c>
      <c r="B13" s="12">
        <f>+[4]Priliv!G11</f>
        <v>118</v>
      </c>
      <c r="C13" s="13">
        <f>+[4]Priliv!H11</f>
        <v>173</v>
      </c>
      <c r="D13" s="41">
        <f>+[4]Priliv!I11</f>
        <v>109</v>
      </c>
      <c r="E13" s="13">
        <v>1840</v>
      </c>
      <c r="F13" s="13">
        <v>1877</v>
      </c>
      <c r="G13" s="13">
        <f>+[4]Priliv!I32</f>
        <v>1095</v>
      </c>
      <c r="H13" s="81">
        <f>+D13/[5]Priliv!I11*100</f>
        <v>90.833333333333329</v>
      </c>
      <c r="I13" s="82">
        <f t="shared" si="0"/>
        <v>63.005780346820806</v>
      </c>
      <c r="J13" s="82">
        <f>+G13/[5]Priliv!I32*100</f>
        <v>96.390845070422543</v>
      </c>
      <c r="K13" s="4"/>
      <c r="L13" s="4"/>
      <c r="M13" s="90"/>
      <c r="N13" s="86"/>
      <c r="O13" s="86"/>
      <c r="P13" s="88"/>
      <c r="Q13" s="89"/>
    </row>
    <row r="14" spans="1:17" ht="15" customHeight="1" x14ac:dyDescent="0.2">
      <c r="A14" s="44" t="s">
        <v>470</v>
      </c>
      <c r="B14" s="12">
        <f>+[4]Priliv!G12</f>
        <v>85</v>
      </c>
      <c r="C14" s="13">
        <f>+[4]Priliv!H12</f>
        <v>156</v>
      </c>
      <c r="D14" s="41">
        <f>+[4]Priliv!I12</f>
        <v>102</v>
      </c>
      <c r="E14" s="13">
        <v>1334</v>
      </c>
      <c r="F14" s="13">
        <v>1283</v>
      </c>
      <c r="G14" s="13">
        <f>+[4]Priliv!I33</f>
        <v>895</v>
      </c>
      <c r="H14" s="81">
        <f>+D14/[5]Priliv!I12*100</f>
        <v>145.71428571428569</v>
      </c>
      <c r="I14" s="82">
        <f t="shared" si="0"/>
        <v>65.384615384615387</v>
      </c>
      <c r="J14" s="82">
        <f>+G14/[5]Priliv!I33*100</f>
        <v>115.03856041131107</v>
      </c>
      <c r="K14" s="4"/>
      <c r="L14" s="4"/>
      <c r="M14" s="90"/>
      <c r="N14" s="86"/>
      <c r="O14" s="86"/>
      <c r="P14" s="88"/>
      <c r="Q14" s="89"/>
    </row>
    <row r="15" spans="1:17" ht="15" customHeight="1" x14ac:dyDescent="0.2">
      <c r="A15" s="44" t="s">
        <v>39</v>
      </c>
      <c r="B15" s="12">
        <f>+[4]Priliv!G13</f>
        <v>521</v>
      </c>
      <c r="C15" s="13">
        <f>+[4]Priliv!H13</f>
        <v>777</v>
      </c>
      <c r="D15" s="41">
        <f>+[4]Priliv!I13</f>
        <v>529</v>
      </c>
      <c r="E15" s="13">
        <v>8179</v>
      </c>
      <c r="F15" s="13">
        <v>8468</v>
      </c>
      <c r="G15" s="13">
        <f>+[4]Priliv!I34</f>
        <v>5375</v>
      </c>
      <c r="H15" s="81">
        <f>+D15/[5]Priliv!I13*100</f>
        <v>101.53550863723608</v>
      </c>
      <c r="I15" s="82">
        <f t="shared" si="0"/>
        <v>68.082368082368077</v>
      </c>
      <c r="J15" s="82">
        <f>+G15/[5]Priliv!I34*100</f>
        <v>101.81852623602956</v>
      </c>
      <c r="K15" s="4"/>
      <c r="L15" s="4"/>
      <c r="M15" s="90"/>
      <c r="N15" s="86"/>
      <c r="O15" s="86"/>
      <c r="P15" s="88"/>
      <c r="Q15" s="89"/>
    </row>
    <row r="16" spans="1:17" ht="15" customHeight="1" x14ac:dyDescent="0.2">
      <c r="A16" s="44" t="s">
        <v>40</v>
      </c>
      <c r="B16" s="12">
        <f>+[4]Priliv!G14</f>
        <v>116</v>
      </c>
      <c r="C16" s="13">
        <f>+[4]Priliv!H14</f>
        <v>130</v>
      </c>
      <c r="D16" s="41">
        <f>+[4]Priliv!I14</f>
        <v>113</v>
      </c>
      <c r="E16" s="13">
        <v>1655</v>
      </c>
      <c r="F16" s="13">
        <v>1591</v>
      </c>
      <c r="G16" s="13">
        <f>+[4]Priliv!I35</f>
        <v>971</v>
      </c>
      <c r="H16" s="81">
        <f>+D16/[5]Priliv!I14*100</f>
        <v>137.80487804878047</v>
      </c>
      <c r="I16" s="82">
        <f t="shared" si="0"/>
        <v>86.92307692307692</v>
      </c>
      <c r="J16" s="82">
        <f>+G16/[5]Priliv!I35*100</f>
        <v>96.520874751491064</v>
      </c>
      <c r="K16" s="4"/>
      <c r="L16" s="4"/>
      <c r="M16" s="90"/>
      <c r="N16" s="86"/>
      <c r="O16" s="86"/>
      <c r="P16" s="88"/>
      <c r="Q16" s="89"/>
    </row>
    <row r="17" spans="1:17" ht="15" customHeight="1" x14ac:dyDescent="0.2">
      <c r="A17" s="44"/>
      <c r="B17" s="12"/>
      <c r="C17" s="13"/>
      <c r="D17" s="41"/>
      <c r="E17" s="13"/>
      <c r="F17" s="13"/>
      <c r="G17" s="13"/>
      <c r="H17" s="81"/>
      <c r="I17" s="82"/>
      <c r="J17" s="82"/>
      <c r="K17" s="4"/>
      <c r="L17" s="4"/>
      <c r="M17" s="90"/>
      <c r="N17" s="86"/>
      <c r="O17" s="86"/>
      <c r="P17" s="88"/>
      <c r="Q17" s="89"/>
    </row>
    <row r="18" spans="1:17" ht="15" customHeight="1" x14ac:dyDescent="0.2">
      <c r="A18" s="71" t="s">
        <v>42</v>
      </c>
      <c r="B18" s="72">
        <f>+[4]Priliv!G16</f>
        <v>1513</v>
      </c>
      <c r="C18" s="17">
        <f>+[4]Priliv!H16</f>
        <v>2044</v>
      </c>
      <c r="D18" s="73">
        <f>+[4]Priliv!I16</f>
        <v>1530</v>
      </c>
      <c r="E18" s="17">
        <v>22693</v>
      </c>
      <c r="F18" s="17">
        <v>23310</v>
      </c>
      <c r="G18" s="17">
        <f>+[4]Priliv!I37</f>
        <v>14498</v>
      </c>
      <c r="H18" s="127">
        <f>+D18/[5]Priliv!I16*100</f>
        <v>105.15463917525774</v>
      </c>
      <c r="I18" s="80">
        <f>+D18/C18*100</f>
        <v>74.853228962818008</v>
      </c>
      <c r="J18" s="80">
        <f>+G18/[5]Priliv!I37*100</f>
        <v>99.478523397831751</v>
      </c>
      <c r="K18" s="4"/>
      <c r="L18" s="4"/>
      <c r="M18" s="90"/>
      <c r="N18" s="86"/>
      <c r="O18" s="86"/>
      <c r="P18" s="88"/>
      <c r="Q18" s="89"/>
    </row>
    <row r="19" spans="1:17" ht="15" customHeight="1" x14ac:dyDescent="0.2">
      <c r="A19" s="44" t="s">
        <v>44</v>
      </c>
      <c r="B19" s="12">
        <f>+[4]Priliv!G17</f>
        <v>319</v>
      </c>
      <c r="C19" s="13">
        <f>+[4]Priliv!H17</f>
        <v>411</v>
      </c>
      <c r="D19" s="41">
        <f>+[4]Priliv!I17</f>
        <v>321</v>
      </c>
      <c r="E19" s="13">
        <v>4764</v>
      </c>
      <c r="F19" s="13">
        <v>5001</v>
      </c>
      <c r="G19" s="13">
        <f>+[4]Priliv!I38</f>
        <v>2993</v>
      </c>
      <c r="H19" s="81">
        <f>+D19/[5]Priliv!I17*100</f>
        <v>105.24590163934427</v>
      </c>
      <c r="I19" s="82">
        <f>+D19/C19*100</f>
        <v>78.102189781021906</v>
      </c>
      <c r="J19" s="82">
        <f>+G19/[5]Priliv!I38*100</f>
        <v>99.468261881023608</v>
      </c>
      <c r="K19" s="4"/>
      <c r="L19" s="4"/>
      <c r="M19" s="90"/>
      <c r="N19" s="86"/>
      <c r="O19" s="86"/>
      <c r="P19" s="88"/>
      <c r="Q19" s="89"/>
    </row>
    <row r="20" spans="1:17" ht="15" customHeight="1" x14ac:dyDescent="0.2">
      <c r="A20" s="44" t="s">
        <v>45</v>
      </c>
      <c r="B20" s="12">
        <f>+[4]Priliv!G18</f>
        <v>142</v>
      </c>
      <c r="C20" s="13">
        <f>+[4]Priliv!H18</f>
        <v>213</v>
      </c>
      <c r="D20" s="41">
        <f>+[4]Priliv!I18</f>
        <v>157</v>
      </c>
      <c r="E20" s="13">
        <v>2411</v>
      </c>
      <c r="F20" s="13">
        <v>2421</v>
      </c>
      <c r="G20" s="13">
        <f>+[4]Priliv!I39</f>
        <v>1480</v>
      </c>
      <c r="H20" s="81">
        <f>+D20/[5]Priliv!I18*100</f>
        <v>103.97350993377484</v>
      </c>
      <c r="I20" s="82">
        <f>+D20/C20*100</f>
        <v>73.708920187793424</v>
      </c>
      <c r="J20" s="82">
        <f>+G20/[5]Priliv!I39*100</f>
        <v>97.304404996712691</v>
      </c>
      <c r="K20" s="4"/>
      <c r="L20" s="4"/>
      <c r="M20" s="90"/>
      <c r="N20" s="86"/>
      <c r="O20" s="86"/>
      <c r="P20" s="88"/>
      <c r="Q20" s="89"/>
    </row>
    <row r="21" spans="1:17" ht="15" customHeight="1" x14ac:dyDescent="0.2">
      <c r="A21" s="44" t="s">
        <v>46</v>
      </c>
      <c r="B21" s="12">
        <f>+[4]Priliv!G19</f>
        <v>196</v>
      </c>
      <c r="C21" s="13">
        <f>+[4]Priliv!H19</f>
        <v>288</v>
      </c>
      <c r="D21" s="41">
        <f>+[4]Priliv!I19</f>
        <v>223</v>
      </c>
      <c r="E21" s="13">
        <v>3404</v>
      </c>
      <c r="F21" s="13">
        <v>3488</v>
      </c>
      <c r="G21" s="13">
        <f>+[4]Priliv!I40</f>
        <v>2091</v>
      </c>
      <c r="H21" s="81">
        <f>+D21/[5]Priliv!I19*100</f>
        <v>116.75392670157068</v>
      </c>
      <c r="I21" s="82">
        <f>+D21/C21*100</f>
        <v>77.430555555555557</v>
      </c>
      <c r="J21" s="82">
        <f>+G21/[5]Priliv!I40*100</f>
        <v>100.96571704490584</v>
      </c>
      <c r="K21" s="5"/>
      <c r="L21" s="5"/>
      <c r="M21" s="87"/>
      <c r="N21" s="86"/>
      <c r="O21" s="86"/>
      <c r="P21" s="88"/>
      <c r="Q21" s="89"/>
    </row>
    <row r="22" spans="1:17" ht="15" customHeight="1" x14ac:dyDescent="0.2">
      <c r="A22" s="44" t="s">
        <v>43</v>
      </c>
      <c r="B22" s="12">
        <f>+[4]Priliv!G20</f>
        <v>856</v>
      </c>
      <c r="C22" s="13">
        <f>+[4]Priliv!H20</f>
        <v>1132</v>
      </c>
      <c r="D22" s="41">
        <f>+[4]Priliv!I20</f>
        <v>829</v>
      </c>
      <c r="E22" s="13">
        <v>12114</v>
      </c>
      <c r="F22" s="13">
        <v>12400</v>
      </c>
      <c r="G22" s="13">
        <f>+[4]Priliv!I41</f>
        <v>7934</v>
      </c>
      <c r="H22" s="81">
        <f>+D22/[5]Priliv!I20*100</f>
        <v>102.5990099009901</v>
      </c>
      <c r="I22" s="82">
        <f>+D22/C22*100</f>
        <v>73.233215547703182</v>
      </c>
      <c r="J22" s="82">
        <f>+G22/[5]Priliv!I41*100</f>
        <v>99.510849115765708</v>
      </c>
      <c r="K22" s="5"/>
      <c r="L22" s="5"/>
      <c r="M22" s="87"/>
      <c r="N22" s="86"/>
      <c r="O22" s="86"/>
      <c r="P22" s="88"/>
      <c r="Q22" s="89"/>
    </row>
    <row r="23" spans="1:17" ht="15" customHeight="1" x14ac:dyDescent="0.2">
      <c r="A23" s="44"/>
      <c r="B23" s="12"/>
      <c r="C23" s="13"/>
      <c r="D23" s="41"/>
      <c r="E23" s="13"/>
      <c r="F23" s="13"/>
      <c r="G23" s="13"/>
      <c r="H23" s="81"/>
      <c r="I23" s="82"/>
      <c r="J23" s="82"/>
      <c r="K23" s="5"/>
      <c r="L23" s="5"/>
      <c r="M23" s="87"/>
      <c r="N23" s="86"/>
      <c r="O23" s="86"/>
      <c r="P23" s="88"/>
      <c r="Q23" s="89"/>
    </row>
    <row r="24" spans="1:17" ht="15" customHeight="1" x14ac:dyDescent="0.2">
      <c r="A24" s="25" t="s">
        <v>65</v>
      </c>
      <c r="B24" s="26">
        <f>+[4]Priliv!G22</f>
        <v>191</v>
      </c>
      <c r="C24" s="27">
        <f>+[4]Priliv!H22</f>
        <v>351</v>
      </c>
      <c r="D24" s="42">
        <f>+[4]Priliv!I22</f>
        <v>335</v>
      </c>
      <c r="E24" s="27">
        <v>2415</v>
      </c>
      <c r="F24" s="27">
        <v>2863</v>
      </c>
      <c r="G24" s="27">
        <f>+[4]Priliv!I43</f>
        <v>2288</v>
      </c>
      <c r="H24" s="83">
        <f>+D24/[5]Priliv!I22*100</f>
        <v>214.74358974358972</v>
      </c>
      <c r="I24" s="84">
        <f>+D24/C24*100</f>
        <v>95.441595441595439</v>
      </c>
      <c r="J24" s="84">
        <f>+G24/[5]Priliv!I43*100</f>
        <v>127.46518105849583</v>
      </c>
      <c r="K24" s="5"/>
      <c r="L24" s="5"/>
      <c r="M24" s="87"/>
      <c r="N24" s="86"/>
      <c r="O24" s="86"/>
      <c r="P24" s="88"/>
      <c r="Q24" s="89"/>
    </row>
    <row r="25" spans="1:17" ht="15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M25" s="86"/>
      <c r="N25" s="86"/>
      <c r="O25" s="86"/>
      <c r="P25" s="86"/>
      <c r="Q25" s="86"/>
    </row>
    <row r="26" spans="1:17" ht="15" customHeight="1" x14ac:dyDescent="0.2">
      <c r="A26" s="69" t="s">
        <v>147</v>
      </c>
      <c r="M26" s="86"/>
      <c r="N26" s="86"/>
      <c r="O26" s="86"/>
      <c r="P26" s="86"/>
      <c r="Q26" s="86"/>
    </row>
    <row r="27" spans="1:17" ht="15" customHeight="1" x14ac:dyDescent="0.2">
      <c r="M27" s="86"/>
      <c r="N27" s="86"/>
      <c r="O27" s="86"/>
      <c r="P27" s="86"/>
      <c r="Q27" s="86"/>
    </row>
    <row r="28" spans="1:17" ht="15" customHeight="1" x14ac:dyDescent="0.2">
      <c r="M28" s="86"/>
      <c r="N28" s="86"/>
      <c r="O28" s="86"/>
      <c r="P28" s="86"/>
      <c r="Q28" s="86"/>
    </row>
    <row r="29" spans="1:17" ht="15" customHeight="1" x14ac:dyDescent="0.2">
      <c r="M29" s="86"/>
      <c r="N29" s="86"/>
      <c r="O29" s="86"/>
      <c r="P29" s="86"/>
      <c r="Q29" s="86"/>
    </row>
    <row r="30" spans="1:17" ht="15" customHeight="1" x14ac:dyDescent="0.2">
      <c r="M30" s="86"/>
      <c r="N30" s="86"/>
      <c r="O30" s="86"/>
      <c r="P30" s="86"/>
      <c r="Q30" s="86"/>
    </row>
    <row r="31" spans="1:17" ht="15" customHeight="1" x14ac:dyDescent="0.2">
      <c r="M31" s="86"/>
      <c r="N31" s="86"/>
      <c r="O31" s="86"/>
      <c r="P31" s="86"/>
      <c r="Q31" s="86"/>
    </row>
    <row r="32" spans="1:17" ht="15" customHeight="1" x14ac:dyDescent="0.2">
      <c r="M32" s="86"/>
      <c r="N32" s="86"/>
      <c r="O32" s="86"/>
      <c r="P32" s="86"/>
      <c r="Q32" s="86"/>
    </row>
    <row r="33" spans="13:17" ht="15" customHeight="1" x14ac:dyDescent="0.2">
      <c r="M33" s="86"/>
      <c r="N33" s="86"/>
      <c r="O33" s="86"/>
      <c r="P33" s="86"/>
      <c r="Q33" s="86"/>
    </row>
    <row r="34" spans="13:17" ht="15" customHeight="1" x14ac:dyDescent="0.2">
      <c r="M34" s="86"/>
      <c r="N34" s="86"/>
      <c r="O34" s="86"/>
      <c r="P34" s="86"/>
      <c r="Q34" s="86"/>
    </row>
    <row r="35" spans="13:17" ht="15" customHeight="1" x14ac:dyDescent="0.2">
      <c r="M35" s="86"/>
      <c r="N35" s="86"/>
      <c r="O35" s="86"/>
      <c r="P35" s="86"/>
      <c r="Q35" s="86"/>
    </row>
  </sheetData>
  <mergeCells count="2">
    <mergeCell ref="B4:C4"/>
    <mergeCell ref="H3:J3"/>
  </mergeCells>
  <hyperlinks>
    <hyperlink ref="A26" location="Kazalo!A1" display="nazaj na kazalo" xr:uid="{00000000-0004-0000-0B00-000000000000}"/>
  </hyperlinks>
  <pageMargins left="0.43307086614173229" right="0.43307086614173229" top="0.98425196850393704" bottom="0.98425196850393704" header="0" footer="0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39</vt:i4>
      </vt:variant>
      <vt:variant>
        <vt:lpstr>Imenovani obsegi</vt:lpstr>
      </vt:variant>
      <vt:variant>
        <vt:i4>2</vt:i4>
      </vt:variant>
    </vt:vector>
  </HeadingPairs>
  <TitlesOfParts>
    <vt:vector size="41" baseType="lpstr">
      <vt:lpstr>Kazalo</vt:lpstr>
      <vt:lpstr>Obdobja</vt:lpstr>
      <vt:lpstr>1</vt:lpstr>
      <vt:lpstr>2</vt:lpstr>
      <vt:lpstr>3</vt:lpstr>
      <vt:lpstr>4</vt:lpstr>
      <vt:lpstr>4sr</vt:lpstr>
      <vt:lpstr>5</vt:lpstr>
      <vt:lpstr>5sr</vt:lpstr>
      <vt:lpstr>6</vt:lpstr>
      <vt:lpstr>6sr</vt:lpstr>
      <vt:lpstr>7</vt:lpstr>
      <vt:lpstr>7sr</vt:lpstr>
      <vt:lpstr>8</vt:lpstr>
      <vt:lpstr>8sr</vt:lpstr>
      <vt:lpstr>9</vt:lpstr>
      <vt:lpstr>9sr</vt:lpstr>
      <vt:lpstr>10</vt:lpstr>
      <vt:lpstr>10sr</vt:lpstr>
      <vt:lpstr>11</vt:lpstr>
      <vt:lpstr>11sr</vt:lpstr>
      <vt:lpstr>12</vt:lpstr>
      <vt:lpstr>12sr</vt:lpstr>
      <vt:lpstr>13</vt:lpstr>
      <vt:lpstr>13sr</vt:lpstr>
      <vt:lpstr>14</vt:lpstr>
      <vt:lpstr>15</vt:lpstr>
      <vt:lpstr>16</vt:lpstr>
      <vt:lpstr>17</vt:lpstr>
      <vt:lpstr>18</vt:lpstr>
      <vt:lpstr>19</vt:lpstr>
      <vt:lpstr>19a</vt:lpstr>
      <vt:lpstr>20</vt:lpstr>
      <vt:lpstr>20a</vt:lpstr>
      <vt:lpstr>21</vt:lpstr>
      <vt:lpstr>21a</vt:lpstr>
      <vt:lpstr>22</vt:lpstr>
      <vt:lpstr>23</vt:lpstr>
      <vt:lpstr>24</vt:lpstr>
      <vt:lpstr>'24'!Področje_tiskanja</vt:lpstr>
      <vt:lpstr>'24'!Tiskanje_naslovov</vt:lpstr>
    </vt:vector>
  </TitlesOfParts>
  <Company>Zavod RS za zaposlovanje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Aktivno prebivalstvo</dc:title>
  <dc:creator>Stanka Lindič</dc:creator>
  <cp:lastModifiedBy>Tjaša Fotivec Štrumelj</cp:lastModifiedBy>
  <cp:lastPrinted>2025-06-03T07:23:36Z</cp:lastPrinted>
  <dcterms:created xsi:type="dcterms:W3CDTF">2007-02-26T08:42:53Z</dcterms:created>
  <dcterms:modified xsi:type="dcterms:W3CDTF">2025-09-08T12:04:14Z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PIS">
    <vt:lpwstr>Aktivno prebivalstvo, september 2007</vt:lpwstr>
  </property>
  <property fmtid="{D5CDD505-2E9C-101B-9397-08002B2CF9AE}" pid="3" name="SPSDescription">
    <vt:lpwstr>Aktivno prebivalstvo</vt:lpwstr>
  </property>
  <property fmtid="{D5CDD505-2E9C-101B-9397-08002B2CF9AE}" pid="4" name="Owner">
    <vt:lpwstr>Aktivno prebivalstvo</vt:lpwstr>
  </property>
  <property fmtid="{D5CDD505-2E9C-101B-9397-08002B2CF9AE}" pid="5" name="Status">
    <vt:lpwstr>Final</vt:lpwstr>
  </property>
</Properties>
</file>