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checkCompatibility="1"/>
  <mc:AlternateContent xmlns:mc="http://schemas.openxmlformats.org/markup-compatibility/2006">
    <mc:Choice Requires="x15">
      <x15ac:absPath xmlns:x15ac="http://schemas.microsoft.com/office/spreadsheetml/2010/11/ac" url="G:\Apl\SKUPNO\ANALITIK\Mesecne informacije\Mesečne informacije_publikacija\2026\2026_2\"/>
    </mc:Choice>
  </mc:AlternateContent>
  <xr:revisionPtr revIDLastSave="0" documentId="13_ncr:1_{8A6B368B-7198-4C17-8600-487BD7B117E5}" xr6:coauthVersionLast="36" xr6:coauthVersionMax="36" xr10:uidLastSave="{00000000-0000-0000-0000-000000000000}"/>
  <bookViews>
    <workbookView xWindow="13092" yWindow="48" windowWidth="11976" windowHeight="10608" tabRatio="940" xr2:uid="{00000000-000D-0000-FFFF-FFFF00000000}"/>
  </bookViews>
  <sheets>
    <sheet name="Kazalo" sheetId="67" r:id="rId1"/>
    <sheet name="Obdobja" sheetId="88" state="hidden" r:id="rId2"/>
    <sheet name="1" sheetId="2" r:id="rId3"/>
    <sheet name="2" sheetId="23" r:id="rId4"/>
    <sheet name="3" sheetId="24" r:id="rId5"/>
    <sheet name="4" sheetId="68" r:id="rId6"/>
    <sheet name="4sr" sheetId="70" r:id="rId7"/>
    <sheet name="5" sheetId="27" r:id="rId8"/>
    <sheet name="5sr" sheetId="26" r:id="rId9"/>
    <sheet name="6" sheetId="28" r:id="rId10"/>
    <sheet name="6sr" sheetId="29" r:id="rId11"/>
    <sheet name="7" sheetId="30" r:id="rId12"/>
    <sheet name="7sr" sheetId="31" r:id="rId13"/>
    <sheet name="8" sheetId="32" r:id="rId14"/>
    <sheet name="8sr" sheetId="33" r:id="rId15"/>
    <sheet name="9" sheetId="37" r:id="rId16"/>
    <sheet name="9sr" sheetId="36" r:id="rId17"/>
    <sheet name="10" sheetId="38" r:id="rId18"/>
    <sheet name="10sr" sheetId="39" r:id="rId19"/>
    <sheet name="11" sheetId="40" r:id="rId20"/>
    <sheet name="11sr" sheetId="41" r:id="rId21"/>
    <sheet name="12" sheetId="42" r:id="rId22"/>
    <sheet name="12sr" sheetId="43" r:id="rId23"/>
    <sheet name="13" sheetId="44" r:id="rId24"/>
    <sheet name="13sr" sheetId="45" r:id="rId25"/>
    <sheet name="14" sheetId="46" r:id="rId26"/>
    <sheet name="15" sheetId="74" r:id="rId27"/>
    <sheet name="16" sheetId="90" r:id="rId28"/>
    <sheet name="17" sheetId="76" r:id="rId29"/>
    <sheet name="18" sheetId="77" r:id="rId30"/>
    <sheet name="19" sheetId="78" r:id="rId31"/>
    <sheet name="19a" sheetId="91" r:id="rId32"/>
    <sheet name="20" sheetId="79" r:id="rId33"/>
    <sheet name="20a" sheetId="92" r:id="rId34"/>
    <sheet name="21" sheetId="80" r:id="rId35"/>
    <sheet name="21a" sheetId="93" r:id="rId36"/>
    <sheet name="22" sheetId="85" r:id="rId37"/>
    <sheet name="23" sheetId="81" r:id="rId38"/>
    <sheet name="24" sheetId="82"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Print_Area" localSheetId="38">'24'!$A$1:$I$249</definedName>
    <definedName name="_xlnm.Print_Titles" localSheetId="38">'24'!$3:$6</definedName>
    <definedName name="_xlnm.Database">[1]VII.99!$A$1:$M$8</definedName>
  </definedNames>
  <calcPr calcId="191029"/>
</workbook>
</file>

<file path=xl/calcChain.xml><?xml version="1.0" encoding="utf-8"?>
<calcChain xmlns="http://schemas.openxmlformats.org/spreadsheetml/2006/main">
  <c r="D6" i="91" l="1"/>
  <c r="C6" i="91"/>
  <c r="B6" i="91"/>
  <c r="L21" i="46" l="1"/>
  <c r="K21" i="46"/>
  <c r="J21" i="46"/>
  <c r="I21" i="46"/>
  <c r="H21" i="46"/>
  <c r="G21" i="46"/>
  <c r="F21" i="46"/>
  <c r="C21" i="46"/>
  <c r="D21" i="46" s="1"/>
  <c r="L20" i="46"/>
  <c r="K20" i="46"/>
  <c r="J20" i="46"/>
  <c r="I20" i="46"/>
  <c r="H20" i="46"/>
  <c r="G20" i="46"/>
  <c r="F20" i="46"/>
  <c r="C20" i="46"/>
  <c r="D20" i="46" s="1"/>
  <c r="L19" i="46"/>
  <c r="K19" i="46"/>
  <c r="J19" i="46"/>
  <c r="I19" i="46"/>
  <c r="H19" i="46"/>
  <c r="G19" i="46"/>
  <c r="F19" i="46"/>
  <c r="C19" i="46"/>
  <c r="D19" i="46" s="1"/>
  <c r="L18" i="46"/>
  <c r="K18" i="46"/>
  <c r="J18" i="46"/>
  <c r="I18" i="46"/>
  <c r="H18" i="46"/>
  <c r="G18" i="46"/>
  <c r="F18" i="46"/>
  <c r="C18" i="46"/>
  <c r="D18" i="46" s="1"/>
  <c r="L17" i="46"/>
  <c r="K17" i="46"/>
  <c r="J17" i="46"/>
  <c r="I17" i="46"/>
  <c r="H17" i="46"/>
  <c r="G17" i="46"/>
  <c r="F17" i="46"/>
  <c r="C17" i="46"/>
  <c r="D17" i="46" s="1"/>
  <c r="L16" i="46"/>
  <c r="K16" i="46"/>
  <c r="J16" i="46"/>
  <c r="I16" i="46"/>
  <c r="H16" i="46"/>
  <c r="G16" i="46"/>
  <c r="F16" i="46"/>
  <c r="E16" i="46"/>
  <c r="C16" i="46"/>
  <c r="D16" i="46" s="1"/>
  <c r="L15" i="46"/>
  <c r="K15" i="46"/>
  <c r="J15" i="46"/>
  <c r="I15" i="46"/>
  <c r="H15" i="46"/>
  <c r="G15" i="46"/>
  <c r="F15" i="46"/>
  <c r="E15" i="46"/>
  <c r="C15" i="46"/>
  <c r="D15" i="46" s="1"/>
  <c r="L14" i="46"/>
  <c r="K14" i="46"/>
  <c r="J14" i="46"/>
  <c r="I14" i="46"/>
  <c r="H14" i="46"/>
  <c r="G14" i="46"/>
  <c r="F14" i="46"/>
  <c r="C14" i="46"/>
  <c r="D14" i="46" s="1"/>
  <c r="L13" i="46"/>
  <c r="K13" i="46"/>
  <c r="J13" i="46"/>
  <c r="I13" i="46"/>
  <c r="H13" i="46"/>
  <c r="G13" i="46"/>
  <c r="F13" i="46"/>
  <c r="E13" i="46"/>
  <c r="D13" i="46"/>
  <c r="C13" i="46"/>
  <c r="L12" i="46"/>
  <c r="K12" i="46"/>
  <c r="J12" i="46"/>
  <c r="I12" i="46"/>
  <c r="H12" i="46"/>
  <c r="G12" i="46"/>
  <c r="F12" i="46"/>
  <c r="E12" i="46"/>
  <c r="C12" i="46"/>
  <c r="D12" i="46" s="1"/>
  <c r="L11" i="46"/>
  <c r="L8" i="46" s="1"/>
  <c r="K11" i="46"/>
  <c r="K8" i="46" s="1"/>
  <c r="J11" i="46"/>
  <c r="J8" i="46" s="1"/>
  <c r="I11" i="46"/>
  <c r="H11" i="46"/>
  <c r="G11" i="46"/>
  <c r="F11" i="46"/>
  <c r="C11" i="46"/>
  <c r="D11" i="46" s="1"/>
  <c r="L10" i="46"/>
  <c r="K10" i="46"/>
  <c r="J10" i="46"/>
  <c r="I10" i="46"/>
  <c r="H10" i="46"/>
  <c r="G10" i="46"/>
  <c r="F10" i="46"/>
  <c r="E10" i="46"/>
  <c r="E8" i="46" s="1"/>
  <c r="C10" i="46"/>
  <c r="C8" i="46" s="1"/>
  <c r="D8" i="46" s="1"/>
  <c r="I8" i="46"/>
  <c r="H8" i="46"/>
  <c r="G8" i="46"/>
  <c r="F8" i="46"/>
  <c r="L7" i="46"/>
  <c r="K7" i="46"/>
  <c r="J7" i="46"/>
  <c r="I7" i="46"/>
  <c r="H7" i="46"/>
  <c r="G7" i="46"/>
  <c r="F7" i="46"/>
  <c r="E7" i="46"/>
  <c r="D7" i="46"/>
  <c r="C7" i="46"/>
  <c r="D6" i="46"/>
  <c r="G24" i="45"/>
  <c r="D24" i="45"/>
  <c r="F24" i="45" s="1"/>
  <c r="C24" i="45"/>
  <c r="H24" i="45" s="1"/>
  <c r="H22" i="45"/>
  <c r="G22" i="45"/>
  <c r="D22" i="45"/>
  <c r="F22" i="45" s="1"/>
  <c r="C22" i="45"/>
  <c r="E22" i="45" s="1"/>
  <c r="G21" i="45"/>
  <c r="D21" i="45"/>
  <c r="F21" i="45" s="1"/>
  <c r="C21" i="45"/>
  <c r="H21" i="45" s="1"/>
  <c r="H20" i="45"/>
  <c r="G20" i="45"/>
  <c r="D20" i="45"/>
  <c r="F20" i="45" s="1"/>
  <c r="C20" i="45"/>
  <c r="E20" i="45" s="1"/>
  <c r="H19" i="45"/>
  <c r="G19" i="45"/>
  <c r="F19" i="45"/>
  <c r="E19" i="45"/>
  <c r="D19" i="45"/>
  <c r="C19" i="45"/>
  <c r="G18" i="45"/>
  <c r="D18" i="45"/>
  <c r="F18" i="45" s="1"/>
  <c r="C18" i="45"/>
  <c r="H18" i="45" s="1"/>
  <c r="H16" i="45"/>
  <c r="G16" i="45"/>
  <c r="F16" i="45"/>
  <c r="E16" i="45"/>
  <c r="D16" i="45"/>
  <c r="C16" i="45"/>
  <c r="G15" i="45"/>
  <c r="D15" i="45"/>
  <c r="F15" i="45" s="1"/>
  <c r="C15" i="45"/>
  <c r="H15" i="45" s="1"/>
  <c r="G14" i="45"/>
  <c r="D14" i="45"/>
  <c r="F14" i="45" s="1"/>
  <c r="C14" i="45"/>
  <c r="H14" i="45" s="1"/>
  <c r="G13" i="45"/>
  <c r="D13" i="45"/>
  <c r="F13" i="45" s="1"/>
  <c r="C13" i="45"/>
  <c r="H13" i="45" s="1"/>
  <c r="G12" i="45"/>
  <c r="D12" i="45"/>
  <c r="F12" i="45" s="1"/>
  <c r="C12" i="45"/>
  <c r="H12" i="45" s="1"/>
  <c r="H11" i="45"/>
  <c r="G11" i="45"/>
  <c r="D11" i="45"/>
  <c r="F11" i="45" s="1"/>
  <c r="C11" i="45"/>
  <c r="E11" i="45" s="1"/>
  <c r="G10" i="45"/>
  <c r="D10" i="45"/>
  <c r="F10" i="45" s="1"/>
  <c r="C10" i="45"/>
  <c r="H10" i="45" s="1"/>
  <c r="H9" i="45"/>
  <c r="G9" i="45"/>
  <c r="D9" i="45"/>
  <c r="F9" i="45" s="1"/>
  <c r="C9" i="45"/>
  <c r="E9" i="45" s="1"/>
  <c r="H8" i="45"/>
  <c r="G8" i="45"/>
  <c r="F8" i="45"/>
  <c r="E8" i="45"/>
  <c r="D8" i="45"/>
  <c r="C8" i="45"/>
  <c r="G6" i="45"/>
  <c r="D6" i="45"/>
  <c r="F6" i="45" s="1"/>
  <c r="C6" i="45"/>
  <c r="H6" i="45" s="1"/>
  <c r="H5" i="45"/>
  <c r="G5" i="45"/>
  <c r="F5" i="45"/>
  <c r="E5" i="45"/>
  <c r="D5" i="45"/>
  <c r="C5" i="45"/>
  <c r="B5" i="45"/>
  <c r="F4" i="45"/>
  <c r="E4" i="45"/>
  <c r="H19" i="44"/>
  <c r="G19" i="44"/>
  <c r="F19" i="44"/>
  <c r="E19" i="44"/>
  <c r="D19" i="44"/>
  <c r="C19" i="44"/>
  <c r="B19" i="44"/>
  <c r="H18" i="44"/>
  <c r="G18" i="44"/>
  <c r="F18" i="44"/>
  <c r="E18" i="44"/>
  <c r="D18" i="44"/>
  <c r="C18" i="44"/>
  <c r="B18" i="44"/>
  <c r="H17" i="44"/>
  <c r="G17" i="44"/>
  <c r="F17" i="44"/>
  <c r="E17" i="44"/>
  <c r="D17" i="44"/>
  <c r="C17" i="44"/>
  <c r="B17" i="44"/>
  <c r="H16" i="44"/>
  <c r="G16" i="44"/>
  <c r="F16" i="44"/>
  <c r="E16" i="44"/>
  <c r="D16" i="44"/>
  <c r="C16" i="44"/>
  <c r="B16" i="44"/>
  <c r="H15" i="44"/>
  <c r="G15" i="44"/>
  <c r="F15" i="44"/>
  <c r="E15" i="44"/>
  <c r="D15" i="44"/>
  <c r="C15" i="44"/>
  <c r="B15" i="44"/>
  <c r="H14" i="44"/>
  <c r="G14" i="44"/>
  <c r="F14" i="44"/>
  <c r="E14" i="44"/>
  <c r="D14" i="44"/>
  <c r="C14" i="44"/>
  <c r="B14" i="44"/>
  <c r="H13" i="44"/>
  <c r="G13" i="44"/>
  <c r="F13" i="44"/>
  <c r="E13" i="44"/>
  <c r="D13" i="44"/>
  <c r="C13" i="44"/>
  <c r="B13" i="44"/>
  <c r="H12" i="44"/>
  <c r="G12" i="44"/>
  <c r="F12" i="44"/>
  <c r="E12" i="44"/>
  <c r="D12" i="44"/>
  <c r="C12" i="44"/>
  <c r="B12" i="44"/>
  <c r="H11" i="44"/>
  <c r="G11" i="44"/>
  <c r="F11" i="44"/>
  <c r="E11" i="44"/>
  <c r="D11" i="44"/>
  <c r="C11" i="44"/>
  <c r="B11" i="44"/>
  <c r="H10" i="44"/>
  <c r="G10" i="44"/>
  <c r="F10" i="44"/>
  <c r="E10" i="44"/>
  <c r="D10" i="44"/>
  <c r="C10" i="44"/>
  <c r="B10" i="44"/>
  <c r="H9" i="44"/>
  <c r="G9" i="44"/>
  <c r="F9" i="44"/>
  <c r="E9" i="44"/>
  <c r="D9" i="44"/>
  <c r="C9" i="44"/>
  <c r="B9" i="44"/>
  <c r="H8" i="44"/>
  <c r="G8" i="44"/>
  <c r="F8" i="44"/>
  <c r="E8" i="44"/>
  <c r="D8" i="44"/>
  <c r="C8" i="44"/>
  <c r="B8" i="44"/>
  <c r="H6" i="44"/>
  <c r="G6" i="44"/>
  <c r="F6" i="44"/>
  <c r="E6" i="44"/>
  <c r="D6" i="44"/>
  <c r="C6" i="44"/>
  <c r="B6" i="44"/>
  <c r="H5" i="44"/>
  <c r="G5" i="44"/>
  <c r="F5" i="44"/>
  <c r="E5" i="44"/>
  <c r="D5" i="44"/>
  <c r="C5" i="44"/>
  <c r="B5" i="44"/>
  <c r="F4" i="44"/>
  <c r="E4" i="44"/>
  <c r="R19" i="42"/>
  <c r="Q19" i="42"/>
  <c r="P19" i="42"/>
  <c r="O19" i="42"/>
  <c r="N19" i="42"/>
  <c r="M19" i="42"/>
  <c r="L19" i="42"/>
  <c r="K19" i="42"/>
  <c r="J19" i="42"/>
  <c r="I19" i="42"/>
  <c r="H19" i="42"/>
  <c r="G19" i="42"/>
  <c r="F19" i="42"/>
  <c r="E19" i="42"/>
  <c r="D19" i="42"/>
  <c r="C19" i="42"/>
  <c r="B19" i="42"/>
  <c r="R18" i="42"/>
  <c r="Q18" i="42"/>
  <c r="P18" i="42"/>
  <c r="O18" i="42"/>
  <c r="N18" i="42"/>
  <c r="M18" i="42"/>
  <c r="L18" i="42"/>
  <c r="K18" i="42"/>
  <c r="J18" i="42"/>
  <c r="I18" i="42"/>
  <c r="H18" i="42"/>
  <c r="G18" i="42"/>
  <c r="F18" i="42"/>
  <c r="E18" i="42"/>
  <c r="D18" i="42"/>
  <c r="C18" i="42"/>
  <c r="B18" i="42"/>
  <c r="R17" i="42"/>
  <c r="Q17" i="42"/>
  <c r="P17" i="42"/>
  <c r="O17" i="42"/>
  <c r="N17" i="42"/>
  <c r="M17" i="42"/>
  <c r="L17" i="42"/>
  <c r="K17" i="42"/>
  <c r="J17" i="42"/>
  <c r="I17" i="42"/>
  <c r="H17" i="42"/>
  <c r="G17" i="42"/>
  <c r="F17" i="42"/>
  <c r="E17" i="42"/>
  <c r="D17" i="42"/>
  <c r="C17" i="42"/>
  <c r="B17" i="42"/>
  <c r="R16" i="42"/>
  <c r="Q16" i="42"/>
  <c r="P16" i="42"/>
  <c r="O16" i="42"/>
  <c r="N16" i="42"/>
  <c r="M16" i="42"/>
  <c r="L16" i="42"/>
  <c r="K16" i="42"/>
  <c r="J16" i="42"/>
  <c r="I16" i="42"/>
  <c r="H16" i="42"/>
  <c r="G16" i="42"/>
  <c r="F16" i="42"/>
  <c r="E16" i="42"/>
  <c r="D16" i="42"/>
  <c r="C16" i="42"/>
  <c r="B16" i="42"/>
  <c r="R15" i="42"/>
  <c r="Q15" i="42"/>
  <c r="P15" i="42"/>
  <c r="O15" i="42"/>
  <c r="N15" i="42"/>
  <c r="M15" i="42"/>
  <c r="L15" i="42"/>
  <c r="K15" i="42"/>
  <c r="J15" i="42"/>
  <c r="I15" i="42"/>
  <c r="H15" i="42"/>
  <c r="G15" i="42"/>
  <c r="F15" i="42"/>
  <c r="E15" i="42"/>
  <c r="D15" i="42"/>
  <c r="C15" i="42"/>
  <c r="B15" i="42"/>
  <c r="R14" i="42"/>
  <c r="Q14" i="42"/>
  <c r="P14" i="42"/>
  <c r="O14" i="42"/>
  <c r="N14" i="42"/>
  <c r="M14" i="42"/>
  <c r="L14" i="42"/>
  <c r="K14" i="42"/>
  <c r="J14" i="42"/>
  <c r="I14" i="42"/>
  <c r="H14" i="42"/>
  <c r="G14" i="42"/>
  <c r="F14" i="42"/>
  <c r="E14" i="42"/>
  <c r="D14" i="42"/>
  <c r="C14" i="42"/>
  <c r="B14" i="42"/>
  <c r="R13" i="42"/>
  <c r="Q13" i="42"/>
  <c r="P13" i="42"/>
  <c r="O13" i="42"/>
  <c r="N13" i="42"/>
  <c r="M13" i="42"/>
  <c r="L13" i="42"/>
  <c r="K13" i="42"/>
  <c r="J13" i="42"/>
  <c r="I13" i="42"/>
  <c r="H13" i="42"/>
  <c r="G13" i="42"/>
  <c r="F13" i="42"/>
  <c r="E13" i="42"/>
  <c r="D13" i="42"/>
  <c r="C13" i="42"/>
  <c r="B13" i="42"/>
  <c r="R12" i="42"/>
  <c r="Q12" i="42"/>
  <c r="P12" i="42"/>
  <c r="O12" i="42"/>
  <c r="N12" i="42"/>
  <c r="M12" i="42"/>
  <c r="L12" i="42"/>
  <c r="K12" i="42"/>
  <c r="J12" i="42"/>
  <c r="I12" i="42"/>
  <c r="H12" i="42"/>
  <c r="G12" i="42"/>
  <c r="F12" i="42"/>
  <c r="E12" i="42"/>
  <c r="D12" i="42"/>
  <c r="C12" i="42"/>
  <c r="B12" i="42"/>
  <c r="R11" i="42"/>
  <c r="Q11" i="42"/>
  <c r="P11" i="42"/>
  <c r="O11" i="42"/>
  <c r="N11" i="42"/>
  <c r="M11" i="42"/>
  <c r="L11" i="42"/>
  <c r="K11" i="42"/>
  <c r="J11" i="42"/>
  <c r="I11" i="42"/>
  <c r="H11" i="42"/>
  <c r="G11" i="42"/>
  <c r="F11" i="42"/>
  <c r="E11" i="42"/>
  <c r="D11" i="42"/>
  <c r="C11" i="42"/>
  <c r="B11" i="42"/>
  <c r="R10" i="42"/>
  <c r="Q10" i="42"/>
  <c r="P10" i="42"/>
  <c r="O10" i="42"/>
  <c r="N10" i="42"/>
  <c r="M10" i="42"/>
  <c r="L10" i="42"/>
  <c r="K10" i="42"/>
  <c r="J10" i="42"/>
  <c r="I10" i="42"/>
  <c r="H10" i="42"/>
  <c r="G10" i="42"/>
  <c r="F10" i="42"/>
  <c r="E10" i="42"/>
  <c r="D10" i="42"/>
  <c r="C10" i="42"/>
  <c r="B10" i="42"/>
  <c r="R9" i="42"/>
  <c r="Q9" i="42"/>
  <c r="P9" i="42"/>
  <c r="O9" i="42"/>
  <c r="N9" i="42"/>
  <c r="M9" i="42"/>
  <c r="L9" i="42"/>
  <c r="K9" i="42"/>
  <c r="J9" i="42"/>
  <c r="I9" i="42"/>
  <c r="H9" i="42"/>
  <c r="G9" i="42"/>
  <c r="F9" i="42"/>
  <c r="E9" i="42"/>
  <c r="D9" i="42"/>
  <c r="C9" i="42"/>
  <c r="B9" i="42"/>
  <c r="R8" i="42"/>
  <c r="Q8" i="42"/>
  <c r="P8" i="42"/>
  <c r="O8" i="42"/>
  <c r="N8" i="42"/>
  <c r="M8" i="42"/>
  <c r="L8" i="42"/>
  <c r="K8" i="42"/>
  <c r="J8" i="42"/>
  <c r="I8" i="42"/>
  <c r="H8" i="42"/>
  <c r="G8" i="42"/>
  <c r="F8" i="42"/>
  <c r="E8" i="42"/>
  <c r="D8" i="42"/>
  <c r="C8" i="42"/>
  <c r="B8" i="42"/>
  <c r="R6" i="42"/>
  <c r="Q6" i="42"/>
  <c r="P6" i="42"/>
  <c r="O6" i="42"/>
  <c r="N6" i="42"/>
  <c r="M6" i="42"/>
  <c r="L6" i="42"/>
  <c r="K6" i="42"/>
  <c r="J6" i="42"/>
  <c r="I6" i="42"/>
  <c r="H6" i="42"/>
  <c r="G6" i="42"/>
  <c r="F6" i="42"/>
  <c r="E6" i="42"/>
  <c r="D6" i="42"/>
  <c r="C6" i="42"/>
  <c r="B6" i="42"/>
  <c r="R5" i="42"/>
  <c r="P5" i="42"/>
  <c r="O5" i="42"/>
  <c r="M5" i="42"/>
  <c r="L5" i="42"/>
  <c r="J5" i="42"/>
  <c r="I5" i="42"/>
  <c r="G5" i="42"/>
  <c r="F5" i="42"/>
  <c r="D5" i="42"/>
  <c r="C5" i="42"/>
  <c r="B5" i="42"/>
  <c r="R4" i="42"/>
  <c r="O4" i="42"/>
  <c r="L4" i="42"/>
  <c r="I4" i="42"/>
  <c r="F4" i="42"/>
  <c r="C4" i="42"/>
  <c r="U20" i="40"/>
  <c r="T20" i="40"/>
  <c r="S20" i="40"/>
  <c r="R20" i="40"/>
  <c r="Q20" i="40"/>
  <c r="P20" i="40"/>
  <c r="O20" i="40"/>
  <c r="N20" i="40"/>
  <c r="M20" i="40"/>
  <c r="L20" i="40"/>
  <c r="K20" i="40"/>
  <c r="J20" i="40"/>
  <c r="I20" i="40"/>
  <c r="H20" i="40"/>
  <c r="G20" i="40"/>
  <c r="F20" i="40"/>
  <c r="E20" i="40"/>
  <c r="D20" i="40"/>
  <c r="C20" i="40"/>
  <c r="B20" i="40"/>
  <c r="U19" i="40"/>
  <c r="T19" i="40"/>
  <c r="S19" i="40"/>
  <c r="R19" i="40"/>
  <c r="Q19" i="40"/>
  <c r="P19" i="40"/>
  <c r="O19" i="40"/>
  <c r="N19" i="40"/>
  <c r="M19" i="40"/>
  <c r="L19" i="40"/>
  <c r="K19" i="40"/>
  <c r="J19" i="40"/>
  <c r="I19" i="40"/>
  <c r="H19" i="40"/>
  <c r="G19" i="40"/>
  <c r="F19" i="40"/>
  <c r="E19" i="40"/>
  <c r="D19" i="40"/>
  <c r="C19" i="40"/>
  <c r="B19" i="40"/>
  <c r="U18" i="40"/>
  <c r="T18" i="40"/>
  <c r="S18" i="40"/>
  <c r="R18" i="40"/>
  <c r="Q18" i="40"/>
  <c r="P18" i="40"/>
  <c r="O18" i="40"/>
  <c r="N18" i="40"/>
  <c r="M18" i="40"/>
  <c r="L18" i="40"/>
  <c r="K18" i="40"/>
  <c r="J18" i="40"/>
  <c r="I18" i="40"/>
  <c r="H18" i="40"/>
  <c r="G18" i="40"/>
  <c r="F18" i="40"/>
  <c r="E18" i="40"/>
  <c r="D18" i="40"/>
  <c r="C18" i="40"/>
  <c r="B18" i="40"/>
  <c r="U17" i="40"/>
  <c r="T17" i="40"/>
  <c r="S17" i="40"/>
  <c r="R17" i="40"/>
  <c r="Q17" i="40"/>
  <c r="P17" i="40"/>
  <c r="O17" i="40"/>
  <c r="N17" i="40"/>
  <c r="M17" i="40"/>
  <c r="L17" i="40"/>
  <c r="K17" i="40"/>
  <c r="J17" i="40"/>
  <c r="I17" i="40"/>
  <c r="H17" i="40"/>
  <c r="G17" i="40"/>
  <c r="F17" i="40"/>
  <c r="E17" i="40"/>
  <c r="D17" i="40"/>
  <c r="C17" i="40"/>
  <c r="B17" i="40"/>
  <c r="U16" i="40"/>
  <c r="T16" i="40"/>
  <c r="S16" i="40"/>
  <c r="R16" i="40"/>
  <c r="Q16" i="40"/>
  <c r="P16" i="40"/>
  <c r="O16" i="40"/>
  <c r="N16" i="40"/>
  <c r="M16" i="40"/>
  <c r="L16" i="40"/>
  <c r="K16" i="40"/>
  <c r="J16" i="40"/>
  <c r="I16" i="40"/>
  <c r="H16" i="40"/>
  <c r="G16" i="40"/>
  <c r="F16" i="40"/>
  <c r="E16" i="40"/>
  <c r="D16" i="40"/>
  <c r="C16" i="40"/>
  <c r="B16" i="40"/>
  <c r="U15" i="40"/>
  <c r="T15" i="40"/>
  <c r="S15" i="40"/>
  <c r="R15" i="40"/>
  <c r="Q15" i="40"/>
  <c r="P15" i="40"/>
  <c r="O15" i="40"/>
  <c r="N15" i="40"/>
  <c r="M15" i="40"/>
  <c r="L15" i="40"/>
  <c r="K15" i="40"/>
  <c r="J15" i="40"/>
  <c r="I15" i="40"/>
  <c r="H15" i="40"/>
  <c r="G15" i="40"/>
  <c r="F15" i="40"/>
  <c r="E15" i="40"/>
  <c r="D15" i="40"/>
  <c r="C15" i="40"/>
  <c r="B15" i="40"/>
  <c r="U14" i="40"/>
  <c r="T14" i="40"/>
  <c r="S14" i="40"/>
  <c r="R14" i="40"/>
  <c r="Q14" i="40"/>
  <c r="P14" i="40"/>
  <c r="O14" i="40"/>
  <c r="N14" i="40"/>
  <c r="M14" i="40"/>
  <c r="L14" i="40"/>
  <c r="K14" i="40"/>
  <c r="J14" i="40"/>
  <c r="I14" i="40"/>
  <c r="H14" i="40"/>
  <c r="G14" i="40"/>
  <c r="F14" i="40"/>
  <c r="E14" i="40"/>
  <c r="D14" i="40"/>
  <c r="C14" i="40"/>
  <c r="B14" i="40"/>
  <c r="U13" i="40"/>
  <c r="T13" i="40"/>
  <c r="S13" i="40"/>
  <c r="R13" i="40"/>
  <c r="Q13" i="40"/>
  <c r="P13" i="40"/>
  <c r="O13" i="40"/>
  <c r="N13" i="40"/>
  <c r="M13" i="40"/>
  <c r="L13" i="40"/>
  <c r="K13" i="40"/>
  <c r="J13" i="40"/>
  <c r="I13" i="40"/>
  <c r="H13" i="40"/>
  <c r="G13" i="40"/>
  <c r="F13" i="40"/>
  <c r="E13" i="40"/>
  <c r="D13" i="40"/>
  <c r="C13" i="40"/>
  <c r="B13" i="40"/>
  <c r="U12" i="40"/>
  <c r="T12" i="40"/>
  <c r="S12" i="40"/>
  <c r="R12" i="40"/>
  <c r="Q12" i="40"/>
  <c r="P12" i="40"/>
  <c r="O12" i="40"/>
  <c r="N12" i="40"/>
  <c r="M12" i="40"/>
  <c r="L12" i="40"/>
  <c r="K12" i="40"/>
  <c r="J12" i="40"/>
  <c r="I12" i="40"/>
  <c r="H12" i="40"/>
  <c r="G12" i="40"/>
  <c r="F12" i="40"/>
  <c r="E12" i="40"/>
  <c r="D12" i="40"/>
  <c r="C12" i="40"/>
  <c r="B12" i="40"/>
  <c r="U11" i="40"/>
  <c r="T11" i="40"/>
  <c r="S11" i="40"/>
  <c r="R11" i="40"/>
  <c r="Q11" i="40"/>
  <c r="P11" i="40"/>
  <c r="O11" i="40"/>
  <c r="N11" i="40"/>
  <c r="M11" i="40"/>
  <c r="L11" i="40"/>
  <c r="K11" i="40"/>
  <c r="J11" i="40"/>
  <c r="I11" i="40"/>
  <c r="H11" i="40"/>
  <c r="G11" i="40"/>
  <c r="F11" i="40"/>
  <c r="E11" i="40"/>
  <c r="D11" i="40"/>
  <c r="C11" i="40"/>
  <c r="B11" i="40"/>
  <c r="U10" i="40"/>
  <c r="T10" i="40"/>
  <c r="S10" i="40"/>
  <c r="R10" i="40"/>
  <c r="Q10" i="40"/>
  <c r="P10" i="40"/>
  <c r="O10" i="40"/>
  <c r="N10" i="40"/>
  <c r="M10" i="40"/>
  <c r="L10" i="40"/>
  <c r="K10" i="40"/>
  <c r="J10" i="40"/>
  <c r="I10" i="40"/>
  <c r="H10" i="40"/>
  <c r="G10" i="40"/>
  <c r="F10" i="40"/>
  <c r="E10" i="40"/>
  <c r="D10" i="40"/>
  <c r="C10" i="40"/>
  <c r="B10" i="40"/>
  <c r="U9" i="40"/>
  <c r="T9" i="40"/>
  <c r="S9" i="40"/>
  <c r="R9" i="40"/>
  <c r="Q9" i="40"/>
  <c r="P9" i="40"/>
  <c r="O9" i="40"/>
  <c r="N9" i="40"/>
  <c r="M9" i="40"/>
  <c r="L9" i="40"/>
  <c r="K9" i="40"/>
  <c r="J9" i="40"/>
  <c r="I9" i="40"/>
  <c r="H9" i="40"/>
  <c r="G9" i="40"/>
  <c r="F9" i="40"/>
  <c r="E9" i="40"/>
  <c r="D9" i="40"/>
  <c r="C9" i="40"/>
  <c r="B9" i="40"/>
  <c r="U7" i="40"/>
  <c r="T7" i="40"/>
  <c r="S7" i="40"/>
  <c r="R7" i="40"/>
  <c r="Q7" i="40"/>
  <c r="P7" i="40"/>
  <c r="O7" i="40"/>
  <c r="N7" i="40"/>
  <c r="M7" i="40"/>
  <c r="L7" i="40"/>
  <c r="K7" i="40"/>
  <c r="J7" i="40"/>
  <c r="I7" i="40"/>
  <c r="H7" i="40"/>
  <c r="G7" i="40"/>
  <c r="F7" i="40"/>
  <c r="E7" i="40"/>
  <c r="D7" i="40"/>
  <c r="C7" i="40"/>
  <c r="B7" i="40"/>
  <c r="U6" i="40"/>
  <c r="S6" i="40"/>
  <c r="R6" i="40"/>
  <c r="P6" i="40"/>
  <c r="O6" i="40"/>
  <c r="M6" i="40"/>
  <c r="L6" i="40"/>
  <c r="J6" i="40"/>
  <c r="I6" i="40"/>
  <c r="G6" i="40"/>
  <c r="F6" i="40"/>
  <c r="D6" i="40"/>
  <c r="C6" i="40"/>
  <c r="B6" i="40"/>
  <c r="U5" i="40"/>
  <c r="R5" i="40"/>
  <c r="O5" i="40"/>
  <c r="L5" i="40"/>
  <c r="I5" i="40"/>
  <c r="F5" i="40"/>
  <c r="C5" i="40"/>
  <c r="X19" i="38"/>
  <c r="W19" i="38"/>
  <c r="V19" i="38"/>
  <c r="U19" i="38"/>
  <c r="T19" i="38"/>
  <c r="S19" i="38"/>
  <c r="R19" i="38"/>
  <c r="Q19" i="38"/>
  <c r="P19" i="38"/>
  <c r="O19" i="38"/>
  <c r="N19" i="38"/>
  <c r="M19" i="38"/>
  <c r="L19" i="38"/>
  <c r="K19" i="38"/>
  <c r="J19" i="38"/>
  <c r="I19" i="38"/>
  <c r="H19" i="38"/>
  <c r="G19" i="38"/>
  <c r="F19" i="38"/>
  <c r="E19" i="38"/>
  <c r="D19" i="38"/>
  <c r="C19" i="38"/>
  <c r="B19" i="38"/>
  <c r="X18" i="38"/>
  <c r="W18" i="38"/>
  <c r="V18" i="38"/>
  <c r="U18" i="38"/>
  <c r="T18" i="38"/>
  <c r="S18" i="38"/>
  <c r="R18" i="38"/>
  <c r="Q18" i="38"/>
  <c r="P18" i="38"/>
  <c r="O18" i="38"/>
  <c r="N18" i="38"/>
  <c r="M18" i="38"/>
  <c r="L18" i="38"/>
  <c r="K18" i="38"/>
  <c r="J18" i="38"/>
  <c r="I18" i="38"/>
  <c r="H18" i="38"/>
  <c r="G18" i="38"/>
  <c r="F18" i="38"/>
  <c r="E18" i="38"/>
  <c r="D18" i="38"/>
  <c r="C18" i="38"/>
  <c r="B18" i="38"/>
  <c r="X17" i="38"/>
  <c r="W17" i="38"/>
  <c r="V17" i="38"/>
  <c r="U17" i="38"/>
  <c r="T17" i="38"/>
  <c r="S17" i="38"/>
  <c r="R17" i="38"/>
  <c r="Q17" i="38"/>
  <c r="P17" i="38"/>
  <c r="O17" i="38"/>
  <c r="N17" i="38"/>
  <c r="M17" i="38"/>
  <c r="L17" i="38"/>
  <c r="K17" i="38"/>
  <c r="J17" i="38"/>
  <c r="I17" i="38"/>
  <c r="H17" i="38"/>
  <c r="G17" i="38"/>
  <c r="F17" i="38"/>
  <c r="E17" i="38"/>
  <c r="D17" i="38"/>
  <c r="C17" i="38"/>
  <c r="B17" i="38"/>
  <c r="X16" i="38"/>
  <c r="W16" i="38"/>
  <c r="V16" i="38"/>
  <c r="U16" i="38"/>
  <c r="T16" i="38"/>
  <c r="S16" i="38"/>
  <c r="R16" i="38"/>
  <c r="Q16" i="38"/>
  <c r="P16" i="38"/>
  <c r="O16" i="38"/>
  <c r="N16" i="38"/>
  <c r="M16" i="38"/>
  <c r="L16" i="38"/>
  <c r="K16" i="38"/>
  <c r="J16" i="38"/>
  <c r="I16" i="38"/>
  <c r="H16" i="38"/>
  <c r="G16" i="38"/>
  <c r="F16" i="38"/>
  <c r="E16" i="38"/>
  <c r="D16" i="38"/>
  <c r="C16" i="38"/>
  <c r="B16" i="38"/>
  <c r="X15" i="38"/>
  <c r="W15" i="38"/>
  <c r="V15" i="38"/>
  <c r="U15" i="38"/>
  <c r="T15" i="38"/>
  <c r="S15" i="38"/>
  <c r="R15" i="38"/>
  <c r="Q15" i="38"/>
  <c r="P15" i="38"/>
  <c r="O15" i="38"/>
  <c r="N15" i="38"/>
  <c r="M15" i="38"/>
  <c r="L15" i="38"/>
  <c r="K15" i="38"/>
  <c r="J15" i="38"/>
  <c r="I15" i="38"/>
  <c r="H15" i="38"/>
  <c r="G15" i="38"/>
  <c r="F15" i="38"/>
  <c r="E15" i="38"/>
  <c r="D15" i="38"/>
  <c r="C15" i="38"/>
  <c r="B15" i="38"/>
  <c r="X14" i="38"/>
  <c r="W14" i="38"/>
  <c r="V14" i="38"/>
  <c r="U14" i="38"/>
  <c r="T14" i="38"/>
  <c r="S14" i="38"/>
  <c r="R14" i="38"/>
  <c r="Q14" i="38"/>
  <c r="P14" i="38"/>
  <c r="O14" i="38"/>
  <c r="N14" i="38"/>
  <c r="M14" i="38"/>
  <c r="L14" i="38"/>
  <c r="K14" i="38"/>
  <c r="J14" i="38"/>
  <c r="I14" i="38"/>
  <c r="H14" i="38"/>
  <c r="G14" i="38"/>
  <c r="F14" i="38"/>
  <c r="E14" i="38"/>
  <c r="D14" i="38"/>
  <c r="C14" i="38"/>
  <c r="B14" i="38"/>
  <c r="X13" i="38"/>
  <c r="W13" i="38"/>
  <c r="V13" i="38"/>
  <c r="U13" i="38"/>
  <c r="T13" i="38"/>
  <c r="S13" i="38"/>
  <c r="R13" i="38"/>
  <c r="Q13" i="38"/>
  <c r="P13" i="38"/>
  <c r="O13" i="38"/>
  <c r="N13" i="38"/>
  <c r="M13" i="38"/>
  <c r="L13" i="38"/>
  <c r="K13" i="38"/>
  <c r="J13" i="38"/>
  <c r="I13" i="38"/>
  <c r="H13" i="38"/>
  <c r="G13" i="38"/>
  <c r="F13" i="38"/>
  <c r="E13" i="38"/>
  <c r="D13" i="38"/>
  <c r="C13" i="38"/>
  <c r="B13" i="38"/>
  <c r="X12" i="38"/>
  <c r="W12" i="38"/>
  <c r="V12" i="38"/>
  <c r="U12" i="38"/>
  <c r="T12" i="38"/>
  <c r="S12" i="38"/>
  <c r="R12" i="38"/>
  <c r="Q12" i="38"/>
  <c r="P12" i="38"/>
  <c r="O12" i="38"/>
  <c r="N12" i="38"/>
  <c r="M12" i="38"/>
  <c r="L12" i="38"/>
  <c r="K12" i="38"/>
  <c r="J12" i="38"/>
  <c r="I12" i="38"/>
  <c r="H12" i="38"/>
  <c r="G12" i="38"/>
  <c r="F12" i="38"/>
  <c r="E12" i="38"/>
  <c r="D12" i="38"/>
  <c r="C12" i="38"/>
  <c r="B12" i="38"/>
  <c r="X11" i="38"/>
  <c r="W11" i="38"/>
  <c r="V11" i="38"/>
  <c r="U11" i="38"/>
  <c r="T11" i="38"/>
  <c r="S11" i="38"/>
  <c r="R11" i="38"/>
  <c r="Q11" i="38"/>
  <c r="P11" i="38"/>
  <c r="O11" i="38"/>
  <c r="N11" i="38"/>
  <c r="M11" i="38"/>
  <c r="L11" i="38"/>
  <c r="K11" i="38"/>
  <c r="J11" i="38"/>
  <c r="I11" i="38"/>
  <c r="H11" i="38"/>
  <c r="G11" i="38"/>
  <c r="F11" i="38"/>
  <c r="E11" i="38"/>
  <c r="D11" i="38"/>
  <c r="C11" i="38"/>
  <c r="B11" i="38"/>
  <c r="X10" i="38"/>
  <c r="W10" i="38"/>
  <c r="V10" i="38"/>
  <c r="U10" i="38"/>
  <c r="T10" i="38"/>
  <c r="S10" i="38"/>
  <c r="R10" i="38"/>
  <c r="Q10" i="38"/>
  <c r="P10" i="38"/>
  <c r="O10" i="38"/>
  <c r="N10" i="38"/>
  <c r="M10" i="38"/>
  <c r="L10" i="38"/>
  <c r="K10" i="38"/>
  <c r="J10" i="38"/>
  <c r="I10" i="38"/>
  <c r="H10" i="38"/>
  <c r="G10" i="38"/>
  <c r="F10" i="38"/>
  <c r="E10" i="38"/>
  <c r="D10" i="38"/>
  <c r="C10" i="38"/>
  <c r="B10" i="38"/>
  <c r="X9" i="38"/>
  <c r="W9" i="38"/>
  <c r="V9" i="38"/>
  <c r="U9" i="38"/>
  <c r="T9" i="38"/>
  <c r="S9" i="38"/>
  <c r="R9" i="38"/>
  <c r="Q9" i="38"/>
  <c r="P9" i="38"/>
  <c r="O9" i="38"/>
  <c r="N9" i="38"/>
  <c r="M9" i="38"/>
  <c r="L9" i="38"/>
  <c r="K9" i="38"/>
  <c r="J9" i="38"/>
  <c r="I9" i="38"/>
  <c r="H9" i="38"/>
  <c r="G9" i="38"/>
  <c r="F9" i="38"/>
  <c r="E9" i="38"/>
  <c r="D9" i="38"/>
  <c r="C9" i="38"/>
  <c r="B9" i="38"/>
  <c r="X8" i="38"/>
  <c r="W8" i="38"/>
  <c r="V8" i="38"/>
  <c r="U8" i="38"/>
  <c r="T8" i="38"/>
  <c r="S8" i="38"/>
  <c r="R8" i="38"/>
  <c r="Q8" i="38"/>
  <c r="P8" i="38"/>
  <c r="O8" i="38"/>
  <c r="N8" i="38"/>
  <c r="M8" i="38"/>
  <c r="L8" i="38"/>
  <c r="K8" i="38"/>
  <c r="J8" i="38"/>
  <c r="I8" i="38"/>
  <c r="H8" i="38"/>
  <c r="G8" i="38"/>
  <c r="F8" i="38"/>
  <c r="E8" i="38"/>
  <c r="D8" i="38"/>
  <c r="C8" i="38"/>
  <c r="B8" i="38"/>
  <c r="X6" i="38"/>
  <c r="W6" i="38"/>
  <c r="V6" i="38"/>
  <c r="U6" i="38"/>
  <c r="T6" i="38"/>
  <c r="S6" i="38"/>
  <c r="R6" i="38"/>
  <c r="Q6" i="38"/>
  <c r="P6" i="38"/>
  <c r="O6" i="38"/>
  <c r="N6" i="38"/>
  <c r="M6" i="38"/>
  <c r="L6" i="38"/>
  <c r="K6" i="38"/>
  <c r="J6" i="38"/>
  <c r="I6" i="38"/>
  <c r="H6" i="38"/>
  <c r="G6" i="38"/>
  <c r="F6" i="38"/>
  <c r="E6" i="38"/>
  <c r="D6" i="38"/>
  <c r="C6" i="38"/>
  <c r="B6" i="38"/>
  <c r="X5" i="38"/>
  <c r="V5" i="38"/>
  <c r="U5" i="38"/>
  <c r="S5" i="38"/>
  <c r="R5" i="38"/>
  <c r="P5" i="38"/>
  <c r="O5" i="38"/>
  <c r="M5" i="38"/>
  <c r="L5" i="38"/>
  <c r="J5" i="38"/>
  <c r="I5" i="38"/>
  <c r="G5" i="38"/>
  <c r="F5" i="38"/>
  <c r="D5" i="38"/>
  <c r="C5" i="38"/>
  <c r="B5" i="38"/>
  <c r="X4" i="38"/>
  <c r="U4" i="38"/>
  <c r="R4" i="38"/>
  <c r="O4" i="38"/>
  <c r="L4" i="38"/>
  <c r="I4" i="38"/>
  <c r="F4" i="38"/>
  <c r="C4" i="38"/>
  <c r="U20" i="37"/>
  <c r="T20" i="37"/>
  <c r="S20" i="37"/>
  <c r="R20" i="37"/>
  <c r="Q20" i="37"/>
  <c r="P20" i="37"/>
  <c r="O20" i="37"/>
  <c r="N20" i="37"/>
  <c r="M20" i="37"/>
  <c r="L20" i="37"/>
  <c r="K20" i="37"/>
  <c r="J20" i="37"/>
  <c r="I20" i="37"/>
  <c r="H20" i="37"/>
  <c r="G20" i="37"/>
  <c r="F20" i="37"/>
  <c r="E20" i="37"/>
  <c r="D20" i="37"/>
  <c r="C20" i="37"/>
  <c r="B20" i="37"/>
  <c r="U19" i="37"/>
  <c r="T19" i="37"/>
  <c r="S19" i="37"/>
  <c r="R19" i="37"/>
  <c r="Q19" i="37"/>
  <c r="P19" i="37"/>
  <c r="O19" i="37"/>
  <c r="N19" i="37"/>
  <c r="M19" i="37"/>
  <c r="L19" i="37"/>
  <c r="K19" i="37"/>
  <c r="J19" i="37"/>
  <c r="I19" i="37"/>
  <c r="H19" i="37"/>
  <c r="G19" i="37"/>
  <c r="F19" i="37"/>
  <c r="E19" i="37"/>
  <c r="D19" i="37"/>
  <c r="C19" i="37"/>
  <c r="B19" i="37"/>
  <c r="U18" i="37"/>
  <c r="T18" i="37"/>
  <c r="S18" i="37"/>
  <c r="R18" i="37"/>
  <c r="Q18" i="37"/>
  <c r="P18" i="37"/>
  <c r="O18" i="37"/>
  <c r="N18" i="37"/>
  <c r="M18" i="37"/>
  <c r="L18" i="37"/>
  <c r="K18" i="37"/>
  <c r="J18" i="37"/>
  <c r="I18" i="37"/>
  <c r="H18" i="37"/>
  <c r="G18" i="37"/>
  <c r="F18" i="37"/>
  <c r="E18" i="37"/>
  <c r="D18" i="37"/>
  <c r="C18" i="37"/>
  <c r="B18" i="37"/>
  <c r="U17" i="37"/>
  <c r="T17" i="37"/>
  <c r="S17" i="37"/>
  <c r="R17" i="37"/>
  <c r="Q17" i="37"/>
  <c r="P17" i="37"/>
  <c r="O17" i="37"/>
  <c r="N17" i="37"/>
  <c r="M17" i="37"/>
  <c r="L17" i="37"/>
  <c r="K17" i="37"/>
  <c r="J17" i="37"/>
  <c r="I17" i="37"/>
  <c r="H17" i="37"/>
  <c r="G17" i="37"/>
  <c r="F17" i="37"/>
  <c r="E17" i="37"/>
  <c r="D17" i="37"/>
  <c r="C17" i="37"/>
  <c r="B17" i="37"/>
  <c r="U16" i="37"/>
  <c r="T16" i="37"/>
  <c r="S16" i="37"/>
  <c r="R16" i="37"/>
  <c r="Q16" i="37"/>
  <c r="P16" i="37"/>
  <c r="O16" i="37"/>
  <c r="N16" i="37"/>
  <c r="M16" i="37"/>
  <c r="L16" i="37"/>
  <c r="K16" i="37"/>
  <c r="J16" i="37"/>
  <c r="I16" i="37"/>
  <c r="H16" i="37"/>
  <c r="G16" i="37"/>
  <c r="F16" i="37"/>
  <c r="E16" i="37"/>
  <c r="D16" i="37"/>
  <c r="C16" i="37"/>
  <c r="B16" i="37"/>
  <c r="U15" i="37"/>
  <c r="T15" i="37"/>
  <c r="S15" i="37"/>
  <c r="R15" i="37"/>
  <c r="Q15" i="37"/>
  <c r="P15" i="37"/>
  <c r="O15" i="37"/>
  <c r="N15" i="37"/>
  <c r="M15" i="37"/>
  <c r="L15" i="37"/>
  <c r="K15" i="37"/>
  <c r="J15" i="37"/>
  <c r="I15" i="37"/>
  <c r="H15" i="37"/>
  <c r="G15" i="37"/>
  <c r="F15" i="37"/>
  <c r="E15" i="37"/>
  <c r="D15" i="37"/>
  <c r="C15" i="37"/>
  <c r="B15" i="37"/>
  <c r="U14" i="37"/>
  <c r="T14" i="37"/>
  <c r="S14" i="37"/>
  <c r="R14" i="37"/>
  <c r="Q14" i="37"/>
  <c r="P14" i="37"/>
  <c r="O14" i="37"/>
  <c r="N14" i="37"/>
  <c r="M14" i="37"/>
  <c r="L14" i="37"/>
  <c r="K14" i="37"/>
  <c r="J14" i="37"/>
  <c r="I14" i="37"/>
  <c r="H14" i="37"/>
  <c r="G14" i="37"/>
  <c r="F14" i="37"/>
  <c r="E14" i="37"/>
  <c r="D14" i="37"/>
  <c r="C14" i="37"/>
  <c r="B14" i="37"/>
  <c r="U13" i="37"/>
  <c r="T13" i="37"/>
  <c r="S13" i="37"/>
  <c r="R13" i="37"/>
  <c r="Q13" i="37"/>
  <c r="P13" i="37"/>
  <c r="O13" i="37"/>
  <c r="N13" i="37"/>
  <c r="M13" i="37"/>
  <c r="L13" i="37"/>
  <c r="K13" i="37"/>
  <c r="J13" i="37"/>
  <c r="I13" i="37"/>
  <c r="H13" i="37"/>
  <c r="G13" i="37"/>
  <c r="F13" i="37"/>
  <c r="E13" i="37"/>
  <c r="D13" i="37"/>
  <c r="C13" i="37"/>
  <c r="B13" i="37"/>
  <c r="U12" i="37"/>
  <c r="T12" i="37"/>
  <c r="S12" i="37"/>
  <c r="R12" i="37"/>
  <c r="Q12" i="37"/>
  <c r="P12" i="37"/>
  <c r="O12" i="37"/>
  <c r="N12" i="37"/>
  <c r="M12" i="37"/>
  <c r="L12" i="37"/>
  <c r="K12" i="37"/>
  <c r="J12" i="37"/>
  <c r="I12" i="37"/>
  <c r="H12" i="37"/>
  <c r="G12" i="37"/>
  <c r="F12" i="37"/>
  <c r="E12" i="37"/>
  <c r="D12" i="37"/>
  <c r="C12" i="37"/>
  <c r="B12" i="37"/>
  <c r="U11" i="37"/>
  <c r="T11" i="37"/>
  <c r="S11" i="37"/>
  <c r="R11" i="37"/>
  <c r="Q11" i="37"/>
  <c r="P11" i="37"/>
  <c r="O11" i="37"/>
  <c r="N11" i="37"/>
  <c r="M11" i="37"/>
  <c r="L11" i="37"/>
  <c r="K11" i="37"/>
  <c r="J11" i="37"/>
  <c r="I11" i="37"/>
  <c r="H11" i="37"/>
  <c r="G11" i="37"/>
  <c r="F11" i="37"/>
  <c r="E11" i="37"/>
  <c r="D11" i="37"/>
  <c r="C11" i="37"/>
  <c r="B11" i="37"/>
  <c r="U10" i="37"/>
  <c r="T10" i="37"/>
  <c r="S10" i="37"/>
  <c r="R10" i="37"/>
  <c r="Q10" i="37"/>
  <c r="P10" i="37"/>
  <c r="O10" i="37"/>
  <c r="N10" i="37"/>
  <c r="M10" i="37"/>
  <c r="L10" i="37"/>
  <c r="K10" i="37"/>
  <c r="J10" i="37"/>
  <c r="I10" i="37"/>
  <c r="H10" i="37"/>
  <c r="G10" i="37"/>
  <c r="F10" i="37"/>
  <c r="E10" i="37"/>
  <c r="D10" i="37"/>
  <c r="C10" i="37"/>
  <c r="B10" i="37"/>
  <c r="U9" i="37"/>
  <c r="T9" i="37"/>
  <c r="S9" i="37"/>
  <c r="R9" i="37"/>
  <c r="Q9" i="37"/>
  <c r="P9" i="37"/>
  <c r="O9" i="37"/>
  <c r="N9" i="37"/>
  <c r="M9" i="37"/>
  <c r="L9" i="37"/>
  <c r="K9" i="37"/>
  <c r="J9" i="37"/>
  <c r="I9" i="37"/>
  <c r="H9" i="37"/>
  <c r="G9" i="37"/>
  <c r="F9" i="37"/>
  <c r="E9" i="37"/>
  <c r="D9" i="37"/>
  <c r="C9" i="37"/>
  <c r="B9" i="37"/>
  <c r="U7" i="37"/>
  <c r="T7" i="37"/>
  <c r="S7" i="37"/>
  <c r="R7" i="37"/>
  <c r="Q7" i="37"/>
  <c r="P7" i="37"/>
  <c r="O7" i="37"/>
  <c r="N7" i="37"/>
  <c r="M7" i="37"/>
  <c r="L7" i="37"/>
  <c r="K7" i="37"/>
  <c r="J7" i="37"/>
  <c r="I7" i="37"/>
  <c r="H7" i="37"/>
  <c r="G7" i="37"/>
  <c r="F7" i="37"/>
  <c r="E7" i="37"/>
  <c r="D7" i="37"/>
  <c r="C7" i="37"/>
  <c r="B7" i="37"/>
  <c r="U6" i="37"/>
  <c r="S6" i="37"/>
  <c r="R6" i="37"/>
  <c r="P6" i="37"/>
  <c r="O6" i="37"/>
  <c r="M6" i="37"/>
  <c r="L6" i="37"/>
  <c r="J6" i="37"/>
  <c r="I6" i="37"/>
  <c r="G6" i="37"/>
  <c r="F6" i="37"/>
  <c r="D6" i="37"/>
  <c r="C6" i="37"/>
  <c r="B6" i="37"/>
  <c r="U5" i="37"/>
  <c r="R5" i="37"/>
  <c r="O5" i="37"/>
  <c r="L5" i="37"/>
  <c r="I5" i="37"/>
  <c r="F5" i="37"/>
  <c r="C5" i="37"/>
  <c r="P20" i="32"/>
  <c r="O20" i="32"/>
  <c r="N20" i="32"/>
  <c r="M20" i="32"/>
  <c r="L20" i="32"/>
  <c r="K20" i="32"/>
  <c r="J20" i="32"/>
  <c r="I20" i="32"/>
  <c r="H20" i="32"/>
  <c r="G20" i="32"/>
  <c r="F20" i="32"/>
  <c r="E20" i="32"/>
  <c r="D20" i="32"/>
  <c r="C20" i="32"/>
  <c r="B20" i="32"/>
  <c r="P19" i="32"/>
  <c r="O19" i="32"/>
  <c r="N19" i="32"/>
  <c r="M19" i="32"/>
  <c r="L19" i="32"/>
  <c r="K19" i="32"/>
  <c r="J19" i="32"/>
  <c r="I19" i="32"/>
  <c r="H19" i="32"/>
  <c r="G19" i="32"/>
  <c r="F19" i="32"/>
  <c r="E19" i="32"/>
  <c r="D19" i="32"/>
  <c r="C19" i="32"/>
  <c r="B19" i="32"/>
  <c r="P18" i="32"/>
  <c r="O18" i="32"/>
  <c r="N18" i="32"/>
  <c r="M18" i="32"/>
  <c r="L18" i="32"/>
  <c r="K18" i="32"/>
  <c r="J18" i="32"/>
  <c r="I18" i="32"/>
  <c r="H18" i="32"/>
  <c r="G18" i="32"/>
  <c r="F18" i="32"/>
  <c r="E18" i="32"/>
  <c r="D18" i="32"/>
  <c r="C18" i="32"/>
  <c r="B18" i="32"/>
  <c r="P17" i="32"/>
  <c r="O17" i="32"/>
  <c r="N17" i="32"/>
  <c r="M17" i="32"/>
  <c r="L17" i="32"/>
  <c r="K17" i="32"/>
  <c r="J17" i="32"/>
  <c r="I17" i="32"/>
  <c r="H17" i="32"/>
  <c r="G17" i="32"/>
  <c r="F17" i="32"/>
  <c r="E17" i="32"/>
  <c r="D17" i="32"/>
  <c r="C17" i="32"/>
  <c r="B17" i="32"/>
  <c r="P16" i="32"/>
  <c r="O16" i="32"/>
  <c r="N16" i="32"/>
  <c r="M16" i="32"/>
  <c r="L16" i="32"/>
  <c r="K16" i="32"/>
  <c r="J16" i="32"/>
  <c r="I16" i="32"/>
  <c r="H16" i="32"/>
  <c r="G16" i="32"/>
  <c r="F16" i="32"/>
  <c r="E16" i="32"/>
  <c r="D16" i="32"/>
  <c r="C16" i="32"/>
  <c r="B16" i="32"/>
  <c r="P15" i="32"/>
  <c r="O15" i="32"/>
  <c r="N15" i="32"/>
  <c r="M15" i="32"/>
  <c r="L15" i="32"/>
  <c r="K15" i="32"/>
  <c r="J15" i="32"/>
  <c r="I15" i="32"/>
  <c r="H15" i="32"/>
  <c r="G15" i="32"/>
  <c r="F15" i="32"/>
  <c r="E15" i="32"/>
  <c r="D15" i="32"/>
  <c r="C15" i="32"/>
  <c r="B15" i="32"/>
  <c r="P14" i="32"/>
  <c r="O14" i="32"/>
  <c r="N14" i="32"/>
  <c r="M14" i="32"/>
  <c r="L14" i="32"/>
  <c r="K14" i="32"/>
  <c r="J14" i="32"/>
  <c r="I14" i="32"/>
  <c r="H14" i="32"/>
  <c r="G14" i="32"/>
  <c r="F14" i="32"/>
  <c r="E14" i="32"/>
  <c r="D14" i="32"/>
  <c r="C14" i="32"/>
  <c r="B14" i="32"/>
  <c r="P13" i="32"/>
  <c r="O13" i="32"/>
  <c r="N13" i="32"/>
  <c r="M13" i="32"/>
  <c r="L13" i="32"/>
  <c r="K13" i="32"/>
  <c r="J13" i="32"/>
  <c r="I13" i="32"/>
  <c r="H13" i="32"/>
  <c r="G13" i="32"/>
  <c r="F13" i="32"/>
  <c r="E13" i="32"/>
  <c r="D13" i="32"/>
  <c r="C13" i="32"/>
  <c r="B13" i="32"/>
  <c r="P12" i="32"/>
  <c r="O12" i="32"/>
  <c r="N12" i="32"/>
  <c r="M12" i="32"/>
  <c r="L12" i="32"/>
  <c r="K12" i="32"/>
  <c r="J12" i="32"/>
  <c r="I12" i="32"/>
  <c r="H12" i="32"/>
  <c r="G12" i="32"/>
  <c r="F12" i="32"/>
  <c r="E12" i="32"/>
  <c r="D12" i="32"/>
  <c r="C12" i="32"/>
  <c r="B12" i="32"/>
  <c r="P11" i="32"/>
  <c r="O11" i="32"/>
  <c r="N11" i="32"/>
  <c r="M11" i="32"/>
  <c r="L11" i="32"/>
  <c r="K11" i="32"/>
  <c r="J11" i="32"/>
  <c r="I11" i="32"/>
  <c r="H11" i="32"/>
  <c r="G11" i="32"/>
  <c r="F11" i="32"/>
  <c r="E11" i="32"/>
  <c r="D11" i="32"/>
  <c r="C11" i="32"/>
  <c r="B11" i="32"/>
  <c r="P10" i="32"/>
  <c r="O10" i="32"/>
  <c r="N10" i="32"/>
  <c r="M10" i="32"/>
  <c r="L10" i="32"/>
  <c r="K10" i="32"/>
  <c r="J10" i="32"/>
  <c r="I10" i="32"/>
  <c r="H10" i="32"/>
  <c r="G10" i="32"/>
  <c r="F10" i="32"/>
  <c r="E10" i="32"/>
  <c r="D10" i="32"/>
  <c r="C10" i="32"/>
  <c r="B10" i="32"/>
  <c r="P9" i="32"/>
  <c r="O9" i="32"/>
  <c r="N9" i="32"/>
  <c r="M9" i="32"/>
  <c r="L9" i="32"/>
  <c r="K9" i="32"/>
  <c r="J9" i="32"/>
  <c r="I9" i="32"/>
  <c r="H9" i="32"/>
  <c r="G9" i="32"/>
  <c r="F9" i="32"/>
  <c r="E9" i="32"/>
  <c r="D9" i="32"/>
  <c r="C9" i="32"/>
  <c r="B9" i="32"/>
  <c r="P7" i="32"/>
  <c r="O7" i="32"/>
  <c r="N7" i="32"/>
  <c r="M7" i="32"/>
  <c r="L7" i="32"/>
  <c r="K7" i="32"/>
  <c r="J7" i="32"/>
  <c r="I7" i="32"/>
  <c r="H7" i="32"/>
  <c r="G7" i="32"/>
  <c r="F7" i="32"/>
  <c r="E7" i="32"/>
  <c r="D7" i="32"/>
  <c r="C7" i="32"/>
  <c r="B7" i="32"/>
  <c r="P6" i="32"/>
  <c r="O6" i="32"/>
  <c r="N6" i="32"/>
  <c r="M6" i="32"/>
  <c r="L6" i="32"/>
  <c r="K6" i="32"/>
  <c r="J6" i="32"/>
  <c r="I6" i="32"/>
  <c r="H6" i="32"/>
  <c r="G6" i="32"/>
  <c r="F6" i="32"/>
  <c r="E6" i="32"/>
  <c r="D6" i="32"/>
  <c r="C6" i="32"/>
  <c r="B6" i="32"/>
  <c r="P5" i="32"/>
  <c r="M5" i="32"/>
  <c r="J5" i="32"/>
  <c r="G5" i="32"/>
  <c r="D5" i="32"/>
  <c r="G24" i="31"/>
  <c r="J24" i="31" s="1"/>
  <c r="D24" i="31"/>
  <c r="I24" i="31" s="1"/>
  <c r="C24" i="31"/>
  <c r="J22" i="31"/>
  <c r="G22" i="31"/>
  <c r="D22" i="31"/>
  <c r="I22" i="31" s="1"/>
  <c r="C22" i="31"/>
  <c r="G21" i="31"/>
  <c r="J21" i="31" s="1"/>
  <c r="D21" i="31"/>
  <c r="I21" i="31" s="1"/>
  <c r="C21" i="31"/>
  <c r="J20" i="31"/>
  <c r="I20" i="31"/>
  <c r="G20" i="31"/>
  <c r="D20" i="31"/>
  <c r="H20" i="31" s="1"/>
  <c r="C20" i="31"/>
  <c r="J19" i="31"/>
  <c r="I19" i="31"/>
  <c r="H19" i="31"/>
  <c r="G19" i="31"/>
  <c r="D19" i="31"/>
  <c r="C19" i="31"/>
  <c r="G18" i="31"/>
  <c r="J18" i="31" s="1"/>
  <c r="D18" i="31"/>
  <c r="I18" i="31" s="1"/>
  <c r="C18" i="31"/>
  <c r="I16" i="31"/>
  <c r="H16" i="31"/>
  <c r="G16" i="31"/>
  <c r="J16" i="31" s="1"/>
  <c r="D16" i="31"/>
  <c r="C16" i="31"/>
  <c r="G15" i="31"/>
  <c r="J15" i="31" s="1"/>
  <c r="D15" i="31"/>
  <c r="I15" i="31" s="1"/>
  <c r="C15" i="31"/>
  <c r="G14" i="31"/>
  <c r="J14" i="31" s="1"/>
  <c r="D14" i="31"/>
  <c r="I14" i="31" s="1"/>
  <c r="C14" i="31"/>
  <c r="G13" i="31"/>
  <c r="J13" i="31" s="1"/>
  <c r="D13" i="31"/>
  <c r="I13" i="31" s="1"/>
  <c r="C13" i="31"/>
  <c r="G12" i="31"/>
  <c r="J12" i="31" s="1"/>
  <c r="D12" i="31"/>
  <c r="I12" i="31" s="1"/>
  <c r="C12" i="31"/>
  <c r="J11" i="31"/>
  <c r="G11" i="31"/>
  <c r="D11" i="31"/>
  <c r="I11" i="31" s="1"/>
  <c r="C11" i="31"/>
  <c r="G10" i="31"/>
  <c r="J10" i="31" s="1"/>
  <c r="D10" i="31"/>
  <c r="I10" i="31" s="1"/>
  <c r="C10" i="31"/>
  <c r="J9" i="31"/>
  <c r="I9" i="31"/>
  <c r="G9" i="31"/>
  <c r="D9" i="31"/>
  <c r="H9" i="31" s="1"/>
  <c r="C9" i="31"/>
  <c r="J8" i="31"/>
  <c r="I8" i="31"/>
  <c r="H8" i="31"/>
  <c r="G8" i="31"/>
  <c r="D8" i="31"/>
  <c r="C8" i="31"/>
  <c r="G6" i="31"/>
  <c r="J6" i="31" s="1"/>
  <c r="D6" i="31"/>
  <c r="I6" i="31" s="1"/>
  <c r="C6" i="31"/>
  <c r="J5" i="31"/>
  <c r="I5" i="31"/>
  <c r="H5" i="31"/>
  <c r="G5" i="31"/>
  <c r="F5" i="31"/>
  <c r="E5" i="31"/>
  <c r="D5" i="31"/>
  <c r="C5" i="31"/>
  <c r="B5" i="31"/>
  <c r="J4" i="31"/>
  <c r="I4" i="31"/>
  <c r="H4" i="31"/>
  <c r="J19" i="30"/>
  <c r="I19" i="30"/>
  <c r="H19" i="30"/>
  <c r="G19" i="30"/>
  <c r="F19" i="30"/>
  <c r="E19" i="30"/>
  <c r="D19" i="30"/>
  <c r="C19" i="30"/>
  <c r="B19" i="30"/>
  <c r="J18" i="30"/>
  <c r="I18" i="30"/>
  <c r="H18" i="30"/>
  <c r="G18" i="30"/>
  <c r="F18" i="30"/>
  <c r="E18" i="30"/>
  <c r="D18" i="30"/>
  <c r="C18" i="30"/>
  <c r="B18" i="30"/>
  <c r="J17" i="30"/>
  <c r="I17" i="30"/>
  <c r="H17" i="30"/>
  <c r="G17" i="30"/>
  <c r="F17" i="30"/>
  <c r="E17" i="30"/>
  <c r="D17" i="30"/>
  <c r="C17" i="30"/>
  <c r="B17" i="30"/>
  <c r="J16" i="30"/>
  <c r="I16" i="30"/>
  <c r="H16" i="30"/>
  <c r="G16" i="30"/>
  <c r="F16" i="30"/>
  <c r="E16" i="30"/>
  <c r="D16" i="30"/>
  <c r="C16" i="30"/>
  <c r="B16" i="30"/>
  <c r="J15" i="30"/>
  <c r="I15" i="30"/>
  <c r="H15" i="30"/>
  <c r="G15" i="30"/>
  <c r="F15" i="30"/>
  <c r="E15" i="30"/>
  <c r="D15" i="30"/>
  <c r="C15" i="30"/>
  <c r="B15" i="30"/>
  <c r="J14" i="30"/>
  <c r="I14" i="30"/>
  <c r="H14" i="30"/>
  <c r="G14" i="30"/>
  <c r="F14" i="30"/>
  <c r="E14" i="30"/>
  <c r="D14" i="30"/>
  <c r="C14" i="30"/>
  <c r="B14" i="30"/>
  <c r="J13" i="30"/>
  <c r="I13" i="30"/>
  <c r="H13" i="30"/>
  <c r="G13" i="30"/>
  <c r="F13" i="30"/>
  <c r="E13" i="30"/>
  <c r="D13" i="30"/>
  <c r="C13" i="30"/>
  <c r="B13" i="30"/>
  <c r="J12" i="30"/>
  <c r="I12" i="30"/>
  <c r="H12" i="30"/>
  <c r="G12" i="30"/>
  <c r="F12" i="30"/>
  <c r="E12" i="30"/>
  <c r="D12" i="30"/>
  <c r="C12" i="30"/>
  <c r="B12" i="30"/>
  <c r="J11" i="30"/>
  <c r="I11" i="30"/>
  <c r="H11" i="30"/>
  <c r="G11" i="30"/>
  <c r="F11" i="30"/>
  <c r="E11" i="30"/>
  <c r="D11" i="30"/>
  <c r="C11" i="30"/>
  <c r="B11" i="30"/>
  <c r="J10" i="30"/>
  <c r="I10" i="30"/>
  <c r="H10" i="30"/>
  <c r="G10" i="30"/>
  <c r="F10" i="30"/>
  <c r="E10" i="30"/>
  <c r="D10" i="30"/>
  <c r="C10" i="30"/>
  <c r="B10" i="30"/>
  <c r="J9" i="30"/>
  <c r="I9" i="30"/>
  <c r="H9" i="30"/>
  <c r="G9" i="30"/>
  <c r="F9" i="30"/>
  <c r="E9" i="30"/>
  <c r="D9" i="30"/>
  <c r="C9" i="30"/>
  <c r="B9" i="30"/>
  <c r="J8" i="30"/>
  <c r="I8" i="30"/>
  <c r="H8" i="30"/>
  <c r="G8" i="30"/>
  <c r="F8" i="30"/>
  <c r="E8" i="30"/>
  <c r="D8" i="30"/>
  <c r="C8" i="30"/>
  <c r="B8" i="30"/>
  <c r="J6" i="30"/>
  <c r="I6" i="30"/>
  <c r="H6" i="30"/>
  <c r="G6" i="30"/>
  <c r="F6" i="30"/>
  <c r="E6" i="30"/>
  <c r="D6" i="30"/>
  <c r="C6" i="30"/>
  <c r="B6" i="30"/>
  <c r="J5" i="30"/>
  <c r="I5" i="30"/>
  <c r="H5" i="30"/>
  <c r="G5" i="30"/>
  <c r="F5" i="30"/>
  <c r="E5" i="30"/>
  <c r="D5" i="30"/>
  <c r="C5" i="30"/>
  <c r="B5" i="30"/>
  <c r="J4" i="30"/>
  <c r="I4" i="30"/>
  <c r="H4" i="30"/>
  <c r="P20" i="28"/>
  <c r="O20" i="28"/>
  <c r="N20" i="28"/>
  <c r="M20" i="28"/>
  <c r="L20" i="28"/>
  <c r="K20" i="28"/>
  <c r="J20" i="28"/>
  <c r="I20" i="28"/>
  <c r="H20" i="28"/>
  <c r="G20" i="28"/>
  <c r="F20" i="28"/>
  <c r="E20" i="28"/>
  <c r="D20" i="28"/>
  <c r="C20" i="28"/>
  <c r="B20" i="28"/>
  <c r="P19" i="28"/>
  <c r="O19" i="28"/>
  <c r="N19" i="28"/>
  <c r="M19" i="28"/>
  <c r="L19" i="28"/>
  <c r="K19" i="28"/>
  <c r="J19" i="28"/>
  <c r="I19" i="28"/>
  <c r="H19" i="28"/>
  <c r="G19" i="28"/>
  <c r="F19" i="28"/>
  <c r="E19" i="28"/>
  <c r="D19" i="28"/>
  <c r="C19" i="28"/>
  <c r="B19" i="28"/>
  <c r="P18" i="28"/>
  <c r="O18" i="28"/>
  <c r="N18" i="28"/>
  <c r="M18" i="28"/>
  <c r="L18" i="28"/>
  <c r="K18" i="28"/>
  <c r="J18" i="28"/>
  <c r="I18" i="28"/>
  <c r="H18" i="28"/>
  <c r="G18" i="28"/>
  <c r="F18" i="28"/>
  <c r="E18" i="28"/>
  <c r="D18" i="28"/>
  <c r="C18" i="28"/>
  <c r="B18" i="28"/>
  <c r="P17" i="28"/>
  <c r="O17" i="28"/>
  <c r="N17" i="28"/>
  <c r="M17" i="28"/>
  <c r="L17" i="28"/>
  <c r="K17" i="28"/>
  <c r="J17" i="28"/>
  <c r="I17" i="28"/>
  <c r="H17" i="28"/>
  <c r="G17" i="28"/>
  <c r="F17" i="28"/>
  <c r="E17" i="28"/>
  <c r="D17" i="28"/>
  <c r="C17" i="28"/>
  <c r="B17" i="28"/>
  <c r="P16" i="28"/>
  <c r="O16" i="28"/>
  <c r="N16" i="28"/>
  <c r="M16" i="28"/>
  <c r="L16" i="28"/>
  <c r="K16" i="28"/>
  <c r="J16" i="28"/>
  <c r="I16" i="28"/>
  <c r="H16" i="28"/>
  <c r="G16" i="28"/>
  <c r="F16" i="28"/>
  <c r="E16" i="28"/>
  <c r="D16" i="28"/>
  <c r="C16" i="28"/>
  <c r="B16" i="28"/>
  <c r="P15" i="28"/>
  <c r="O15" i="28"/>
  <c r="N15" i="28"/>
  <c r="M15" i="28"/>
  <c r="L15" i="28"/>
  <c r="K15" i="28"/>
  <c r="J15" i="28"/>
  <c r="I15" i="28"/>
  <c r="H15" i="28"/>
  <c r="G15" i="28"/>
  <c r="F15" i="28"/>
  <c r="E15" i="28"/>
  <c r="D15" i="28"/>
  <c r="C15" i="28"/>
  <c r="B15" i="28"/>
  <c r="P14" i="28"/>
  <c r="O14" i="28"/>
  <c r="N14" i="28"/>
  <c r="M14" i="28"/>
  <c r="L14" i="28"/>
  <c r="K14" i="28"/>
  <c r="J14" i="28"/>
  <c r="I14" i="28"/>
  <c r="H14" i="28"/>
  <c r="G14" i="28"/>
  <c r="F14" i="28"/>
  <c r="E14" i="28"/>
  <c r="D14" i="28"/>
  <c r="C14" i="28"/>
  <c r="B14" i="28"/>
  <c r="P13" i="28"/>
  <c r="O13" i="28"/>
  <c r="N13" i="28"/>
  <c r="M13" i="28"/>
  <c r="L13" i="28"/>
  <c r="K13" i="28"/>
  <c r="J13" i="28"/>
  <c r="I13" i="28"/>
  <c r="H13" i="28"/>
  <c r="G13" i="28"/>
  <c r="F13" i="28"/>
  <c r="E13" i="28"/>
  <c r="D13" i="28"/>
  <c r="C13" i="28"/>
  <c r="B13" i="28"/>
  <c r="P12" i="28"/>
  <c r="O12" i="28"/>
  <c r="N12" i="28"/>
  <c r="M12" i="28"/>
  <c r="L12" i="28"/>
  <c r="K12" i="28"/>
  <c r="J12" i="28"/>
  <c r="I12" i="28"/>
  <c r="H12" i="28"/>
  <c r="G12" i="28"/>
  <c r="F12" i="28"/>
  <c r="E12" i="28"/>
  <c r="D12" i="28"/>
  <c r="C12" i="28"/>
  <c r="B12" i="28"/>
  <c r="P11" i="28"/>
  <c r="O11" i="28"/>
  <c r="N11" i="28"/>
  <c r="M11" i="28"/>
  <c r="L11" i="28"/>
  <c r="K11" i="28"/>
  <c r="J11" i="28"/>
  <c r="I11" i="28"/>
  <c r="H11" i="28"/>
  <c r="G11" i="28"/>
  <c r="F11" i="28"/>
  <c r="E11" i="28"/>
  <c r="D11" i="28"/>
  <c r="C11" i="28"/>
  <c r="B11" i="28"/>
  <c r="P10" i="28"/>
  <c r="O10" i="28"/>
  <c r="N10" i="28"/>
  <c r="M10" i="28"/>
  <c r="L10" i="28"/>
  <c r="K10" i="28"/>
  <c r="J10" i="28"/>
  <c r="I10" i="28"/>
  <c r="H10" i="28"/>
  <c r="G10" i="28"/>
  <c r="F10" i="28"/>
  <c r="E10" i="28"/>
  <c r="D10" i="28"/>
  <c r="C10" i="28"/>
  <c r="B10" i="28"/>
  <c r="P9" i="28"/>
  <c r="O9" i="28"/>
  <c r="N9" i="28"/>
  <c r="M9" i="28"/>
  <c r="L9" i="28"/>
  <c r="K9" i="28"/>
  <c r="J9" i="28"/>
  <c r="I9" i="28"/>
  <c r="H9" i="28"/>
  <c r="G9" i="28"/>
  <c r="F9" i="28"/>
  <c r="E9" i="28"/>
  <c r="D9" i="28"/>
  <c r="C9" i="28"/>
  <c r="B9" i="28"/>
  <c r="P7" i="28"/>
  <c r="O7" i="28"/>
  <c r="N7" i="28"/>
  <c r="M7" i="28"/>
  <c r="L7" i="28"/>
  <c r="K7" i="28"/>
  <c r="J7" i="28"/>
  <c r="I7" i="28"/>
  <c r="H7" i="28"/>
  <c r="G7" i="28"/>
  <c r="F7" i="28"/>
  <c r="E7" i="28"/>
  <c r="D7" i="28"/>
  <c r="C7" i="28"/>
  <c r="B7" i="28"/>
  <c r="P6" i="28"/>
  <c r="O6" i="28"/>
  <c r="N6" i="28"/>
  <c r="M6" i="28"/>
  <c r="L6" i="28"/>
  <c r="K6" i="28"/>
  <c r="J6" i="28"/>
  <c r="I6" i="28"/>
  <c r="H6" i="28"/>
  <c r="G6" i="28"/>
  <c r="F6" i="28"/>
  <c r="E6" i="28"/>
  <c r="D6" i="28"/>
  <c r="C6" i="28"/>
  <c r="B6" i="28"/>
  <c r="P5" i="28"/>
  <c r="M5" i="28"/>
  <c r="J5" i="28"/>
  <c r="G5" i="28"/>
  <c r="D5" i="28"/>
  <c r="G24" i="26"/>
  <c r="J24" i="26" s="1"/>
  <c r="D24" i="26"/>
  <c r="I24" i="26" s="1"/>
  <c r="C24" i="26"/>
  <c r="G22" i="26"/>
  <c r="J22" i="26" s="1"/>
  <c r="D22" i="26"/>
  <c r="I22" i="26" s="1"/>
  <c r="C22" i="26"/>
  <c r="G21" i="26"/>
  <c r="J21" i="26" s="1"/>
  <c r="D21" i="26"/>
  <c r="I21" i="26" s="1"/>
  <c r="C21" i="26"/>
  <c r="J20" i="26"/>
  <c r="I20" i="26"/>
  <c r="G20" i="26"/>
  <c r="D20" i="26"/>
  <c r="H20" i="26" s="1"/>
  <c r="C20" i="26"/>
  <c r="G19" i="26"/>
  <c r="J19" i="26" s="1"/>
  <c r="D19" i="26"/>
  <c r="I19" i="26" s="1"/>
  <c r="C19" i="26"/>
  <c r="G18" i="26"/>
  <c r="J18" i="26" s="1"/>
  <c r="D18" i="26"/>
  <c r="I18" i="26" s="1"/>
  <c r="C18" i="26"/>
  <c r="I16" i="26"/>
  <c r="H16" i="26"/>
  <c r="G16" i="26"/>
  <c r="J16" i="26" s="1"/>
  <c r="D16" i="26"/>
  <c r="C16" i="26"/>
  <c r="G15" i="26"/>
  <c r="J15" i="26" s="1"/>
  <c r="D15" i="26"/>
  <c r="I15" i="26" s="1"/>
  <c r="C15" i="26"/>
  <c r="G14" i="26"/>
  <c r="J14" i="26" s="1"/>
  <c r="D14" i="26"/>
  <c r="I14" i="26" s="1"/>
  <c r="C14" i="26"/>
  <c r="G13" i="26"/>
  <c r="J13" i="26" s="1"/>
  <c r="D13" i="26"/>
  <c r="H13" i="26" s="1"/>
  <c r="C13" i="26"/>
  <c r="G12" i="26"/>
  <c r="J12" i="26" s="1"/>
  <c r="D12" i="26"/>
  <c r="I12" i="26" s="1"/>
  <c r="C12" i="26"/>
  <c r="G11" i="26"/>
  <c r="J11" i="26" s="1"/>
  <c r="D11" i="26"/>
  <c r="I11" i="26" s="1"/>
  <c r="C11" i="26"/>
  <c r="G10" i="26"/>
  <c r="J10" i="26" s="1"/>
  <c r="D10" i="26"/>
  <c r="I10" i="26" s="1"/>
  <c r="C10" i="26"/>
  <c r="J9" i="26"/>
  <c r="I9" i="26"/>
  <c r="G9" i="26"/>
  <c r="D9" i="26"/>
  <c r="H9" i="26" s="1"/>
  <c r="C9" i="26"/>
  <c r="G8" i="26"/>
  <c r="J8" i="26" s="1"/>
  <c r="D8" i="26"/>
  <c r="I8" i="26" s="1"/>
  <c r="C8" i="26"/>
  <c r="G6" i="26"/>
  <c r="J6" i="26" s="1"/>
  <c r="D6" i="26"/>
  <c r="I6" i="26" s="1"/>
  <c r="C6" i="26"/>
  <c r="J5" i="26"/>
  <c r="I5" i="26"/>
  <c r="H5" i="26"/>
  <c r="G5" i="26"/>
  <c r="F5" i="26"/>
  <c r="E5" i="26"/>
  <c r="D5" i="26"/>
  <c r="C5" i="26"/>
  <c r="B5" i="26"/>
  <c r="J4" i="26"/>
  <c r="I4" i="26"/>
  <c r="H4" i="26"/>
  <c r="J19" i="27"/>
  <c r="I19" i="27"/>
  <c r="H19" i="27"/>
  <c r="G19" i="27"/>
  <c r="F19" i="27"/>
  <c r="E19" i="27"/>
  <c r="D19" i="27"/>
  <c r="C19" i="27"/>
  <c r="B19" i="27"/>
  <c r="J18" i="27"/>
  <c r="I18" i="27"/>
  <c r="H18" i="27"/>
  <c r="G18" i="27"/>
  <c r="F18" i="27"/>
  <c r="E18" i="27"/>
  <c r="D18" i="27"/>
  <c r="C18" i="27"/>
  <c r="B18" i="27"/>
  <c r="J17" i="27"/>
  <c r="I17" i="27"/>
  <c r="H17" i="27"/>
  <c r="G17" i="27"/>
  <c r="F17" i="27"/>
  <c r="E17" i="27"/>
  <c r="D17" i="27"/>
  <c r="C17" i="27"/>
  <c r="B17" i="27"/>
  <c r="J16" i="27"/>
  <c r="I16" i="27"/>
  <c r="H16" i="27"/>
  <c r="G16" i="27"/>
  <c r="F16" i="27"/>
  <c r="E16" i="27"/>
  <c r="D16" i="27"/>
  <c r="C16" i="27"/>
  <c r="B16" i="27"/>
  <c r="J15" i="27"/>
  <c r="I15" i="27"/>
  <c r="H15" i="27"/>
  <c r="G15" i="27"/>
  <c r="F15" i="27"/>
  <c r="E15" i="27"/>
  <c r="D15" i="27"/>
  <c r="C15" i="27"/>
  <c r="B15" i="27"/>
  <c r="J14" i="27"/>
  <c r="I14" i="27"/>
  <c r="H14" i="27"/>
  <c r="G14" i="27"/>
  <c r="F14" i="27"/>
  <c r="E14" i="27"/>
  <c r="D14" i="27"/>
  <c r="C14" i="27"/>
  <c r="B14" i="27"/>
  <c r="J13" i="27"/>
  <c r="I13" i="27"/>
  <c r="H13" i="27"/>
  <c r="G13" i="27"/>
  <c r="F13" i="27"/>
  <c r="E13" i="27"/>
  <c r="D13" i="27"/>
  <c r="C13" i="27"/>
  <c r="B13" i="27"/>
  <c r="J12" i="27"/>
  <c r="I12" i="27"/>
  <c r="H12" i="27"/>
  <c r="G12" i="27"/>
  <c r="F12" i="27"/>
  <c r="E12" i="27"/>
  <c r="D12" i="27"/>
  <c r="C12" i="27"/>
  <c r="B12" i="27"/>
  <c r="J11" i="27"/>
  <c r="I11" i="27"/>
  <c r="H11" i="27"/>
  <c r="G11" i="27"/>
  <c r="F11" i="27"/>
  <c r="E11" i="27"/>
  <c r="D11" i="27"/>
  <c r="C11" i="27"/>
  <c r="B11" i="27"/>
  <c r="J10" i="27"/>
  <c r="I10" i="27"/>
  <c r="H10" i="27"/>
  <c r="G10" i="27"/>
  <c r="F10" i="27"/>
  <c r="E10" i="27"/>
  <c r="D10" i="27"/>
  <c r="C10" i="27"/>
  <c r="B10" i="27"/>
  <c r="J9" i="27"/>
  <c r="I9" i="27"/>
  <c r="H9" i="27"/>
  <c r="G9" i="27"/>
  <c r="F9" i="27"/>
  <c r="E9" i="27"/>
  <c r="D9" i="27"/>
  <c r="C9" i="27"/>
  <c r="B9" i="27"/>
  <c r="J8" i="27"/>
  <c r="I8" i="27"/>
  <c r="H8" i="27"/>
  <c r="G8" i="27"/>
  <c r="F8" i="27"/>
  <c r="E8" i="27"/>
  <c r="D8" i="27"/>
  <c r="C8" i="27"/>
  <c r="B8" i="27"/>
  <c r="J6" i="27"/>
  <c r="I6" i="27"/>
  <c r="H6" i="27"/>
  <c r="G6" i="27"/>
  <c r="F6" i="27"/>
  <c r="E6" i="27"/>
  <c r="D6" i="27"/>
  <c r="C6" i="27"/>
  <c r="B6" i="27"/>
  <c r="J5" i="27"/>
  <c r="I5" i="27"/>
  <c r="H5" i="27"/>
  <c r="G5" i="27"/>
  <c r="F5" i="27"/>
  <c r="E5" i="27"/>
  <c r="D5" i="27"/>
  <c r="C5" i="27"/>
  <c r="B5" i="27"/>
  <c r="J4" i="27"/>
  <c r="I4" i="27"/>
  <c r="H4" i="27"/>
  <c r="G24" i="70"/>
  <c r="M24" i="70" s="1"/>
  <c r="D24" i="70"/>
  <c r="L24" i="70" s="1"/>
  <c r="C24" i="70"/>
  <c r="G22" i="70"/>
  <c r="M22" i="70" s="1"/>
  <c r="D22" i="70"/>
  <c r="L22" i="70" s="1"/>
  <c r="C22" i="70"/>
  <c r="M21" i="70"/>
  <c r="L21" i="70"/>
  <c r="G21" i="70"/>
  <c r="J21" i="70" s="1"/>
  <c r="D21" i="70"/>
  <c r="K21" i="70" s="1"/>
  <c r="C21" i="70"/>
  <c r="G20" i="70"/>
  <c r="J20" i="70" s="1"/>
  <c r="D20" i="70"/>
  <c r="L20" i="70" s="1"/>
  <c r="C20" i="70"/>
  <c r="M19" i="70"/>
  <c r="L19" i="70"/>
  <c r="K19" i="70"/>
  <c r="J19" i="70"/>
  <c r="G19" i="70"/>
  <c r="D19" i="70"/>
  <c r="I19" i="70" s="1"/>
  <c r="C19" i="70"/>
  <c r="G18" i="70"/>
  <c r="J18" i="70" s="1"/>
  <c r="D18" i="70"/>
  <c r="L18" i="70" s="1"/>
  <c r="C18" i="70"/>
  <c r="M16" i="70"/>
  <c r="L16" i="70"/>
  <c r="K16" i="70"/>
  <c r="J16" i="70"/>
  <c r="I16" i="70"/>
  <c r="H16" i="70"/>
  <c r="G16" i="70"/>
  <c r="D16" i="70"/>
  <c r="C16" i="70"/>
  <c r="G15" i="70"/>
  <c r="M15" i="70" s="1"/>
  <c r="D15" i="70"/>
  <c r="L15" i="70" s="1"/>
  <c r="C15" i="70"/>
  <c r="G14" i="70"/>
  <c r="M14" i="70" s="1"/>
  <c r="D14" i="70"/>
  <c r="L14" i="70" s="1"/>
  <c r="C14" i="70"/>
  <c r="G13" i="70"/>
  <c r="M13" i="70" s="1"/>
  <c r="D13" i="70"/>
  <c r="L13" i="70" s="1"/>
  <c r="C13" i="70"/>
  <c r="G12" i="70"/>
  <c r="M12" i="70" s="1"/>
  <c r="D12" i="70"/>
  <c r="L12" i="70" s="1"/>
  <c r="C12" i="70"/>
  <c r="M11" i="70"/>
  <c r="G11" i="70"/>
  <c r="J11" i="70" s="1"/>
  <c r="D11" i="70"/>
  <c r="L11" i="70" s="1"/>
  <c r="C11" i="70"/>
  <c r="G10" i="70"/>
  <c r="M10" i="70" s="1"/>
  <c r="D10" i="70"/>
  <c r="L10" i="70" s="1"/>
  <c r="C10" i="70"/>
  <c r="M9" i="70"/>
  <c r="L9" i="70"/>
  <c r="K9" i="70"/>
  <c r="G9" i="70"/>
  <c r="J9" i="70" s="1"/>
  <c r="D9" i="70"/>
  <c r="I9" i="70" s="1"/>
  <c r="C9" i="70"/>
  <c r="G8" i="70"/>
  <c r="M8" i="70" s="1"/>
  <c r="D8" i="70"/>
  <c r="K8" i="70" s="1"/>
  <c r="C8" i="70"/>
  <c r="M6" i="70"/>
  <c r="L6" i="70"/>
  <c r="K6" i="70"/>
  <c r="J6" i="70"/>
  <c r="I6" i="70"/>
  <c r="G6" i="70"/>
  <c r="D6" i="70"/>
  <c r="H6" i="70" s="1"/>
  <c r="C6" i="70"/>
  <c r="M5" i="70"/>
  <c r="L5" i="70"/>
  <c r="K5" i="70"/>
  <c r="J5" i="70"/>
  <c r="I5" i="70"/>
  <c r="H5" i="70"/>
  <c r="G5" i="70"/>
  <c r="F5" i="70"/>
  <c r="E5" i="70"/>
  <c r="D5" i="70"/>
  <c r="C5" i="70"/>
  <c r="B5" i="70"/>
  <c r="M4" i="70"/>
  <c r="L4" i="70"/>
  <c r="K4" i="70"/>
  <c r="J4" i="70"/>
  <c r="I4" i="70"/>
  <c r="H4" i="70"/>
  <c r="M19" i="68"/>
  <c r="L19" i="68"/>
  <c r="K19" i="68"/>
  <c r="J19" i="68"/>
  <c r="I19" i="68"/>
  <c r="H19" i="68"/>
  <c r="G19" i="68"/>
  <c r="F19" i="68"/>
  <c r="E19" i="68"/>
  <c r="D19" i="68"/>
  <c r="C19" i="68"/>
  <c r="B19" i="68"/>
  <c r="M18" i="68"/>
  <c r="L18" i="68"/>
  <c r="K18" i="68"/>
  <c r="J18" i="68"/>
  <c r="I18" i="68"/>
  <c r="H18" i="68"/>
  <c r="G18" i="68"/>
  <c r="F18" i="68"/>
  <c r="E18" i="68"/>
  <c r="D18" i="68"/>
  <c r="C18" i="68"/>
  <c r="B18" i="68"/>
  <c r="M17" i="68"/>
  <c r="L17" i="68"/>
  <c r="K17" i="68"/>
  <c r="J17" i="68"/>
  <c r="I17" i="68"/>
  <c r="H17" i="68"/>
  <c r="G17" i="68"/>
  <c r="F17" i="68"/>
  <c r="E17" i="68"/>
  <c r="D17" i="68"/>
  <c r="C17" i="68"/>
  <c r="B17" i="68"/>
  <c r="M16" i="68"/>
  <c r="L16" i="68"/>
  <c r="K16" i="68"/>
  <c r="J16" i="68"/>
  <c r="I16" i="68"/>
  <c r="H16" i="68"/>
  <c r="G16" i="68"/>
  <c r="F16" i="68"/>
  <c r="E16" i="68"/>
  <c r="D16" i="68"/>
  <c r="C16" i="68"/>
  <c r="B16" i="68"/>
  <c r="M15" i="68"/>
  <c r="L15" i="68"/>
  <c r="K15" i="68"/>
  <c r="J15" i="68"/>
  <c r="I15" i="68"/>
  <c r="H15" i="68"/>
  <c r="G15" i="68"/>
  <c r="F15" i="68"/>
  <c r="E15" i="68"/>
  <c r="D15" i="68"/>
  <c r="C15" i="68"/>
  <c r="B15" i="68"/>
  <c r="M14" i="68"/>
  <c r="L14" i="68"/>
  <c r="K14" i="68"/>
  <c r="J14" i="68"/>
  <c r="I14" i="68"/>
  <c r="H14" i="68"/>
  <c r="G14" i="68"/>
  <c r="F14" i="68"/>
  <c r="E14" i="68"/>
  <c r="D14" i="68"/>
  <c r="C14" i="68"/>
  <c r="B14" i="68"/>
  <c r="M13" i="68"/>
  <c r="L13" i="68"/>
  <c r="K13" i="68"/>
  <c r="J13" i="68"/>
  <c r="I13" i="68"/>
  <c r="H13" i="68"/>
  <c r="G13" i="68"/>
  <c r="F13" i="68"/>
  <c r="E13" i="68"/>
  <c r="D13" i="68"/>
  <c r="C13" i="68"/>
  <c r="B13" i="68"/>
  <c r="M12" i="68"/>
  <c r="L12" i="68"/>
  <c r="K12" i="68"/>
  <c r="J12" i="68"/>
  <c r="I12" i="68"/>
  <c r="H12" i="68"/>
  <c r="G12" i="68"/>
  <c r="F12" i="68"/>
  <c r="E12" i="68"/>
  <c r="D12" i="68"/>
  <c r="C12" i="68"/>
  <c r="B12" i="68"/>
  <c r="M11" i="68"/>
  <c r="L11" i="68"/>
  <c r="K11" i="68"/>
  <c r="J11" i="68"/>
  <c r="I11" i="68"/>
  <c r="H11" i="68"/>
  <c r="G11" i="68"/>
  <c r="F11" i="68"/>
  <c r="E11" i="68"/>
  <c r="D11" i="68"/>
  <c r="C11" i="68"/>
  <c r="B11" i="68"/>
  <c r="M10" i="68"/>
  <c r="L10" i="68"/>
  <c r="K10" i="68"/>
  <c r="J10" i="68"/>
  <c r="I10" i="68"/>
  <c r="H10" i="68"/>
  <c r="G10" i="68"/>
  <c r="F10" i="68"/>
  <c r="E10" i="68"/>
  <c r="D10" i="68"/>
  <c r="C10" i="68"/>
  <c r="B10" i="68"/>
  <c r="M9" i="68"/>
  <c r="L9" i="68"/>
  <c r="K9" i="68"/>
  <c r="J9" i="68"/>
  <c r="I9" i="68"/>
  <c r="H9" i="68"/>
  <c r="G9" i="68"/>
  <c r="F9" i="68"/>
  <c r="E9" i="68"/>
  <c r="D9" i="68"/>
  <c r="C9" i="68"/>
  <c r="B9" i="68"/>
  <c r="M8" i="68"/>
  <c r="L8" i="68"/>
  <c r="K8" i="68"/>
  <c r="J8" i="68"/>
  <c r="I8" i="68"/>
  <c r="H8" i="68"/>
  <c r="G8" i="68"/>
  <c r="F8" i="68"/>
  <c r="E8" i="68"/>
  <c r="D8" i="68"/>
  <c r="C8" i="68"/>
  <c r="B8" i="68"/>
  <c r="M6" i="68"/>
  <c r="L6" i="68"/>
  <c r="K6" i="68"/>
  <c r="J6" i="68"/>
  <c r="I6" i="68"/>
  <c r="H6" i="68"/>
  <c r="G6" i="68"/>
  <c r="F6" i="68"/>
  <c r="E6" i="68"/>
  <c r="D6" i="68"/>
  <c r="C6" i="68"/>
  <c r="B6" i="68"/>
  <c r="M5" i="68"/>
  <c r="L5" i="68"/>
  <c r="K5" i="68"/>
  <c r="J5" i="68"/>
  <c r="I5" i="68"/>
  <c r="H5" i="68"/>
  <c r="G5" i="68"/>
  <c r="F5" i="68"/>
  <c r="E5" i="68"/>
  <c r="D5" i="68"/>
  <c r="C5" i="68"/>
  <c r="B5" i="68"/>
  <c r="M4" i="68"/>
  <c r="L4" i="68"/>
  <c r="K4" i="68"/>
  <c r="J4" i="68"/>
  <c r="I4" i="68"/>
  <c r="H4" i="68"/>
  <c r="J19" i="24"/>
  <c r="I19" i="24"/>
  <c r="H19" i="24"/>
  <c r="G19" i="24"/>
  <c r="F19" i="24"/>
  <c r="E19" i="24"/>
  <c r="D19" i="24"/>
  <c r="C19" i="24"/>
  <c r="B19" i="24"/>
  <c r="J18" i="24"/>
  <c r="I18" i="24"/>
  <c r="H18" i="24"/>
  <c r="G18" i="24"/>
  <c r="F18" i="24"/>
  <c r="E18" i="24"/>
  <c r="D18" i="24"/>
  <c r="C18" i="24"/>
  <c r="B18" i="24"/>
  <c r="J17" i="24"/>
  <c r="I17" i="24"/>
  <c r="H17" i="24"/>
  <c r="G17" i="24"/>
  <c r="F17" i="24"/>
  <c r="E17" i="24"/>
  <c r="D17" i="24"/>
  <c r="C17" i="24"/>
  <c r="B17" i="24"/>
  <c r="J16" i="24"/>
  <c r="I16" i="24"/>
  <c r="H16" i="24"/>
  <c r="G16" i="24"/>
  <c r="F16" i="24"/>
  <c r="E16" i="24"/>
  <c r="D16" i="24"/>
  <c r="C16" i="24"/>
  <c r="B16" i="24"/>
  <c r="J15" i="24"/>
  <c r="I15" i="24"/>
  <c r="H15" i="24"/>
  <c r="G15" i="24"/>
  <c r="F15" i="24"/>
  <c r="E15" i="24"/>
  <c r="D15" i="24"/>
  <c r="C15" i="24"/>
  <c r="B15" i="24"/>
  <c r="J14" i="24"/>
  <c r="I14" i="24"/>
  <c r="H14" i="24"/>
  <c r="G14" i="24"/>
  <c r="F14" i="24"/>
  <c r="E14" i="24"/>
  <c r="D14" i="24"/>
  <c r="C14" i="24"/>
  <c r="B14" i="24"/>
  <c r="J13" i="24"/>
  <c r="I13" i="24"/>
  <c r="H13" i="24"/>
  <c r="G13" i="24"/>
  <c r="F13" i="24"/>
  <c r="E13" i="24"/>
  <c r="D13" i="24"/>
  <c r="C13" i="24"/>
  <c r="B13" i="24"/>
  <c r="J12" i="24"/>
  <c r="I12" i="24"/>
  <c r="H12" i="24"/>
  <c r="G12" i="24"/>
  <c r="F12" i="24"/>
  <c r="E12" i="24"/>
  <c r="D12" i="24"/>
  <c r="C12" i="24"/>
  <c r="B12" i="24"/>
  <c r="J11" i="24"/>
  <c r="I11" i="24"/>
  <c r="H11" i="24"/>
  <c r="G11" i="24"/>
  <c r="F11" i="24"/>
  <c r="E11" i="24"/>
  <c r="D11" i="24"/>
  <c r="C11" i="24"/>
  <c r="B11" i="24"/>
  <c r="J10" i="24"/>
  <c r="I10" i="24"/>
  <c r="H10" i="24"/>
  <c r="G10" i="24"/>
  <c r="F10" i="24"/>
  <c r="E10" i="24"/>
  <c r="D10" i="24"/>
  <c r="C10" i="24"/>
  <c r="B10" i="24"/>
  <c r="J9" i="24"/>
  <c r="I9" i="24"/>
  <c r="H9" i="24"/>
  <c r="G9" i="24"/>
  <c r="F9" i="24"/>
  <c r="E9" i="24"/>
  <c r="D9" i="24"/>
  <c r="C9" i="24"/>
  <c r="B9" i="24"/>
  <c r="J8" i="24"/>
  <c r="I8" i="24"/>
  <c r="H8" i="24"/>
  <c r="G8" i="24"/>
  <c r="F8" i="24"/>
  <c r="E8" i="24"/>
  <c r="D8" i="24"/>
  <c r="C8" i="24"/>
  <c r="B8" i="24"/>
  <c r="J6" i="24"/>
  <c r="I6" i="24"/>
  <c r="H6" i="24"/>
  <c r="G6" i="24"/>
  <c r="F6" i="24"/>
  <c r="E6" i="24"/>
  <c r="D6" i="24"/>
  <c r="C6" i="24"/>
  <c r="B6" i="24"/>
  <c r="J5" i="24"/>
  <c r="I5" i="24"/>
  <c r="H5" i="24"/>
  <c r="G5" i="24"/>
  <c r="F5" i="24"/>
  <c r="E5" i="24"/>
  <c r="D5" i="24"/>
  <c r="C5" i="24"/>
  <c r="B5" i="24"/>
  <c r="J4" i="24"/>
  <c r="I4" i="24"/>
  <c r="H4" i="24"/>
  <c r="D10" i="46" l="1"/>
  <c r="E13" i="45"/>
  <c r="E10" i="45"/>
  <c r="E21" i="45"/>
  <c r="E6" i="45"/>
  <c r="E18" i="45"/>
  <c r="E14" i="45"/>
  <c r="E15" i="45"/>
  <c r="E24" i="45"/>
  <c r="E12" i="45"/>
  <c r="H10" i="31"/>
  <c r="H21" i="31"/>
  <c r="H6" i="31"/>
  <c r="H18" i="31"/>
  <c r="H14" i="31"/>
  <c r="H11" i="31"/>
  <c r="H22" i="31"/>
  <c r="H13" i="31"/>
  <c r="H12" i="31"/>
  <c r="H24" i="31"/>
  <c r="H15" i="31"/>
  <c r="I13" i="26"/>
  <c r="H10" i="26"/>
  <c r="H21" i="26"/>
  <c r="H6" i="26"/>
  <c r="H18" i="26"/>
  <c r="H11" i="26"/>
  <c r="H22" i="26"/>
  <c r="H19" i="26"/>
  <c r="H14" i="26"/>
  <c r="H8" i="26"/>
  <c r="H15" i="26"/>
  <c r="H12" i="26"/>
  <c r="H24" i="26"/>
  <c r="L8" i="70"/>
  <c r="I15" i="70"/>
  <c r="M20" i="70"/>
  <c r="M18" i="70"/>
  <c r="H24" i="70"/>
  <c r="K13" i="70"/>
  <c r="H14" i="70"/>
  <c r="I14" i="70"/>
  <c r="H12" i="70"/>
  <c r="J14" i="70"/>
  <c r="I12" i="70"/>
  <c r="K14" i="70"/>
  <c r="H22" i="70"/>
  <c r="H10" i="70"/>
  <c r="J12" i="70"/>
  <c r="I22" i="70"/>
  <c r="I10" i="70"/>
  <c r="K12" i="70"/>
  <c r="H20" i="70"/>
  <c r="J22" i="70"/>
  <c r="H8" i="70"/>
  <c r="J10" i="70"/>
  <c r="I20" i="70"/>
  <c r="K22" i="70"/>
  <c r="I8" i="70"/>
  <c r="K10" i="70"/>
  <c r="H18" i="70"/>
  <c r="J8" i="70"/>
  <c r="I18" i="70"/>
  <c r="K20" i="70"/>
  <c r="H15" i="70"/>
  <c r="K18" i="70"/>
  <c r="H13" i="70"/>
  <c r="J15" i="70"/>
  <c r="I13" i="70"/>
  <c r="K15" i="70"/>
  <c r="H11" i="70"/>
  <c r="J13" i="70"/>
  <c r="I24" i="70"/>
  <c r="I11" i="70"/>
  <c r="H21" i="70"/>
  <c r="J24" i="70"/>
  <c r="H9" i="70"/>
  <c r="I21" i="70"/>
  <c r="K24" i="70"/>
  <c r="K11" i="70"/>
  <c r="H19" i="70"/>
  <c r="E24" i="81" l="1"/>
  <c r="E23" i="81"/>
  <c r="E22" i="81"/>
  <c r="E21" i="81"/>
  <c r="E20" i="81"/>
  <c r="E19" i="81"/>
  <c r="E18" i="81"/>
  <c r="E17" i="81"/>
  <c r="E16" i="81"/>
  <c r="E14" i="81"/>
  <c r="E13" i="81"/>
  <c r="D27" i="80"/>
  <c r="E27" i="80" s="1"/>
  <c r="C27" i="80"/>
  <c r="D25" i="80"/>
  <c r="E25" i="80" s="1"/>
  <c r="C25" i="80"/>
  <c r="D22" i="80"/>
  <c r="E22" i="80" s="1"/>
  <c r="C22" i="80"/>
  <c r="D21" i="80"/>
  <c r="E21" i="80" s="1"/>
  <c r="C21" i="80"/>
  <c r="E20" i="80"/>
  <c r="D20" i="80"/>
  <c r="C20" i="80"/>
  <c r="D19" i="80"/>
  <c r="E19" i="80" s="1"/>
  <c r="D18" i="80"/>
  <c r="E18" i="80" s="1"/>
  <c r="C18" i="80"/>
  <c r="D16" i="80"/>
  <c r="E16" i="80" s="1"/>
  <c r="C16" i="80"/>
  <c r="D15" i="80"/>
  <c r="E15" i="80" s="1"/>
  <c r="C15" i="80"/>
  <c r="D14" i="80"/>
  <c r="E14" i="80" s="1"/>
  <c r="C14" i="80"/>
  <c r="D13" i="80"/>
  <c r="E13" i="80" s="1"/>
  <c r="C13" i="80"/>
  <c r="D12" i="80"/>
  <c r="E12" i="80" s="1"/>
  <c r="C12" i="80"/>
  <c r="D10" i="80"/>
  <c r="E10" i="80" s="1"/>
  <c r="C10" i="80"/>
  <c r="G30" i="80"/>
  <c r="D30" i="80"/>
  <c r="E30" i="80" s="1"/>
  <c r="C30" i="80"/>
  <c r="G27" i="80"/>
  <c r="G26" i="80"/>
  <c r="G25" i="80"/>
  <c r="G24" i="80"/>
  <c r="G22" i="80"/>
  <c r="G21" i="80"/>
  <c r="G20" i="80"/>
  <c r="G19" i="80"/>
  <c r="G18" i="80"/>
  <c r="G17" i="80"/>
  <c r="G16" i="80"/>
  <c r="G15" i="80"/>
  <c r="G14" i="80"/>
  <c r="G13" i="80"/>
  <c r="G12" i="80"/>
  <c r="G11" i="80"/>
  <c r="G10" i="80"/>
  <c r="G9" i="80"/>
  <c r="G8" i="80"/>
  <c r="D8" i="80"/>
  <c r="E8" i="80" s="1"/>
  <c r="C8" i="80"/>
  <c r="H20" i="78"/>
  <c r="I20" i="78" s="1"/>
  <c r="D20" i="78"/>
  <c r="E20" i="78" s="1"/>
  <c r="C20" i="78"/>
  <c r="H18" i="78"/>
  <c r="I18" i="78" s="1"/>
  <c r="D18" i="78"/>
  <c r="E18" i="78" s="1"/>
  <c r="C18" i="78"/>
  <c r="H15" i="78"/>
  <c r="I15" i="78" s="1"/>
  <c r="D15" i="78"/>
  <c r="E15" i="78" s="1"/>
  <c r="C15" i="78"/>
  <c r="H6" i="78"/>
  <c r="I6" i="78" s="1"/>
  <c r="D6" i="78"/>
  <c r="E6" i="78" s="1"/>
  <c r="C6" i="78"/>
  <c r="P24" i="43"/>
  <c r="R24" i="43" s="1"/>
  <c r="M24" i="43"/>
  <c r="O24" i="43" s="1"/>
  <c r="J24" i="43"/>
  <c r="L24" i="43" s="1"/>
  <c r="G24" i="43"/>
  <c r="I24" i="43" s="1"/>
  <c r="D24" i="43"/>
  <c r="F24" i="43" s="1"/>
  <c r="B24" i="43"/>
  <c r="C24" i="43" s="1"/>
  <c r="P22" i="43"/>
  <c r="R22" i="43" s="1"/>
  <c r="M22" i="43"/>
  <c r="O22" i="43" s="1"/>
  <c r="J22" i="43"/>
  <c r="L22" i="43" s="1"/>
  <c r="G22" i="43"/>
  <c r="I22" i="43" s="1"/>
  <c r="D22" i="43"/>
  <c r="F22" i="43" s="1"/>
  <c r="B22" i="43"/>
  <c r="C22" i="43" s="1"/>
  <c r="P21" i="43"/>
  <c r="R21" i="43" s="1"/>
  <c r="M21" i="43"/>
  <c r="O21" i="43" s="1"/>
  <c r="J21" i="43"/>
  <c r="L21" i="43" s="1"/>
  <c r="G21" i="43"/>
  <c r="I21" i="43" s="1"/>
  <c r="D21" i="43"/>
  <c r="F21" i="43" s="1"/>
  <c r="B21" i="43"/>
  <c r="C21" i="43" s="1"/>
  <c r="P20" i="43"/>
  <c r="R20" i="43" s="1"/>
  <c r="M20" i="43"/>
  <c r="O20" i="43" s="1"/>
  <c r="J20" i="43"/>
  <c r="L20" i="43" s="1"/>
  <c r="G20" i="43"/>
  <c r="I20" i="43" s="1"/>
  <c r="D20" i="43"/>
  <c r="F20" i="43" s="1"/>
  <c r="B20" i="43"/>
  <c r="C20" i="43" s="1"/>
  <c r="P19" i="43"/>
  <c r="R19" i="43" s="1"/>
  <c r="M19" i="43"/>
  <c r="O19" i="43" s="1"/>
  <c r="J19" i="43"/>
  <c r="L19" i="43" s="1"/>
  <c r="G19" i="43"/>
  <c r="I19" i="43" s="1"/>
  <c r="D19" i="43"/>
  <c r="F19" i="43" s="1"/>
  <c r="B19" i="43"/>
  <c r="C19" i="43" s="1"/>
  <c r="P18" i="43"/>
  <c r="R18" i="43" s="1"/>
  <c r="M18" i="43"/>
  <c r="O18" i="43" s="1"/>
  <c r="J18" i="43"/>
  <c r="L18" i="43" s="1"/>
  <c r="G18" i="43"/>
  <c r="I18" i="43" s="1"/>
  <c r="D18" i="43"/>
  <c r="F18" i="43" s="1"/>
  <c r="B18" i="43"/>
  <c r="C18" i="43" s="1"/>
  <c r="P16" i="43"/>
  <c r="R16" i="43" s="1"/>
  <c r="M16" i="43"/>
  <c r="O16" i="43" s="1"/>
  <c r="J16" i="43"/>
  <c r="L16" i="43" s="1"/>
  <c r="G16" i="43"/>
  <c r="I16" i="43" s="1"/>
  <c r="D16" i="43"/>
  <c r="F16" i="43" s="1"/>
  <c r="B16" i="43"/>
  <c r="C16" i="43" s="1"/>
  <c r="P15" i="43"/>
  <c r="R15" i="43" s="1"/>
  <c r="M15" i="43"/>
  <c r="O15" i="43" s="1"/>
  <c r="J15" i="43"/>
  <c r="L15" i="43" s="1"/>
  <c r="G15" i="43"/>
  <c r="I15" i="43" s="1"/>
  <c r="D15" i="43"/>
  <c r="F15" i="43" s="1"/>
  <c r="B15" i="43"/>
  <c r="C15" i="43" s="1"/>
  <c r="P14" i="43"/>
  <c r="R14" i="43" s="1"/>
  <c r="M14" i="43"/>
  <c r="O14" i="43" s="1"/>
  <c r="J14" i="43"/>
  <c r="L14" i="43" s="1"/>
  <c r="G14" i="43"/>
  <c r="I14" i="43" s="1"/>
  <c r="D14" i="43"/>
  <c r="F14" i="43" s="1"/>
  <c r="B14" i="43"/>
  <c r="C14" i="43" s="1"/>
  <c r="P13" i="43"/>
  <c r="R13" i="43" s="1"/>
  <c r="M13" i="43"/>
  <c r="O13" i="43" s="1"/>
  <c r="J13" i="43"/>
  <c r="L13" i="43" s="1"/>
  <c r="G13" i="43"/>
  <c r="I13" i="43" s="1"/>
  <c r="D13" i="43"/>
  <c r="F13" i="43" s="1"/>
  <c r="B13" i="43"/>
  <c r="C13" i="43" s="1"/>
  <c r="P12" i="43"/>
  <c r="R12" i="43" s="1"/>
  <c r="M12" i="43"/>
  <c r="O12" i="43" s="1"/>
  <c r="J12" i="43"/>
  <c r="L12" i="43" s="1"/>
  <c r="G12" i="43"/>
  <c r="I12" i="43" s="1"/>
  <c r="D12" i="43"/>
  <c r="F12" i="43" s="1"/>
  <c r="B12" i="43"/>
  <c r="C12" i="43" s="1"/>
  <c r="P11" i="43"/>
  <c r="R11" i="43" s="1"/>
  <c r="M11" i="43"/>
  <c r="O11" i="43" s="1"/>
  <c r="J11" i="43"/>
  <c r="L11" i="43" s="1"/>
  <c r="G11" i="43"/>
  <c r="I11" i="43" s="1"/>
  <c r="D11" i="43"/>
  <c r="F11" i="43" s="1"/>
  <c r="B11" i="43"/>
  <c r="C11" i="43" s="1"/>
  <c r="P10" i="43"/>
  <c r="R10" i="43" s="1"/>
  <c r="M10" i="43"/>
  <c r="O10" i="43" s="1"/>
  <c r="J10" i="43"/>
  <c r="L10" i="43" s="1"/>
  <c r="G10" i="43"/>
  <c r="I10" i="43" s="1"/>
  <c r="D10" i="43"/>
  <c r="F10" i="43" s="1"/>
  <c r="B10" i="43"/>
  <c r="C10" i="43" s="1"/>
  <c r="P9" i="43"/>
  <c r="R9" i="43" s="1"/>
  <c r="M9" i="43"/>
  <c r="O9" i="43" s="1"/>
  <c r="J9" i="43"/>
  <c r="L9" i="43" s="1"/>
  <c r="G9" i="43"/>
  <c r="I9" i="43" s="1"/>
  <c r="D9" i="43"/>
  <c r="F9" i="43" s="1"/>
  <c r="B9" i="43"/>
  <c r="C9" i="43" s="1"/>
  <c r="P8" i="43"/>
  <c r="R8" i="43" s="1"/>
  <c r="M8" i="43"/>
  <c r="O8" i="43" s="1"/>
  <c r="J8" i="43"/>
  <c r="L8" i="43" s="1"/>
  <c r="G8" i="43"/>
  <c r="I8" i="43" s="1"/>
  <c r="D8" i="43"/>
  <c r="F8" i="43" s="1"/>
  <c r="B8" i="43"/>
  <c r="C8" i="43" s="1"/>
  <c r="P6" i="43"/>
  <c r="R6" i="43" s="1"/>
  <c r="M6" i="43"/>
  <c r="O6" i="43" s="1"/>
  <c r="J6" i="43"/>
  <c r="L6" i="43" s="1"/>
  <c r="G6" i="43"/>
  <c r="I6" i="43" s="1"/>
  <c r="D6" i="43"/>
  <c r="F6" i="43" s="1"/>
  <c r="B6" i="43"/>
  <c r="C6" i="43" s="1"/>
  <c r="S25" i="41"/>
  <c r="U25" i="41" s="1"/>
  <c r="P25" i="41"/>
  <c r="R25" i="41" s="1"/>
  <c r="M25" i="41"/>
  <c r="O25" i="41" s="1"/>
  <c r="J25" i="41"/>
  <c r="L25" i="41" s="1"/>
  <c r="G25" i="41"/>
  <c r="I25" i="41" s="1"/>
  <c r="D25" i="41"/>
  <c r="F25" i="41" s="1"/>
  <c r="B25" i="41"/>
  <c r="C25" i="41" s="1"/>
  <c r="S23" i="41"/>
  <c r="U23" i="41" s="1"/>
  <c r="P23" i="41"/>
  <c r="R23" i="41" s="1"/>
  <c r="M23" i="41"/>
  <c r="O23" i="41" s="1"/>
  <c r="J23" i="41"/>
  <c r="L23" i="41" s="1"/>
  <c r="G23" i="41"/>
  <c r="I23" i="41" s="1"/>
  <c r="D23" i="41"/>
  <c r="F23" i="41" s="1"/>
  <c r="B23" i="41"/>
  <c r="C23" i="41" s="1"/>
  <c r="S22" i="41"/>
  <c r="U22" i="41" s="1"/>
  <c r="P22" i="41"/>
  <c r="R22" i="41" s="1"/>
  <c r="M22" i="41"/>
  <c r="O22" i="41" s="1"/>
  <c r="J22" i="41"/>
  <c r="L22" i="41" s="1"/>
  <c r="G22" i="41"/>
  <c r="I22" i="41" s="1"/>
  <c r="D22" i="41"/>
  <c r="F22" i="41" s="1"/>
  <c r="B22" i="41"/>
  <c r="C22" i="41" s="1"/>
  <c r="S21" i="41"/>
  <c r="U21" i="41" s="1"/>
  <c r="P21" i="41"/>
  <c r="R21" i="41" s="1"/>
  <c r="M21" i="41"/>
  <c r="O21" i="41" s="1"/>
  <c r="J21" i="41"/>
  <c r="L21" i="41" s="1"/>
  <c r="G21" i="41"/>
  <c r="I21" i="41" s="1"/>
  <c r="D21" i="41"/>
  <c r="F21" i="41" s="1"/>
  <c r="B21" i="41"/>
  <c r="C21" i="41" s="1"/>
  <c r="S20" i="41"/>
  <c r="U20" i="41" s="1"/>
  <c r="P20" i="41"/>
  <c r="R20" i="41" s="1"/>
  <c r="M20" i="41"/>
  <c r="O20" i="41" s="1"/>
  <c r="J20" i="41"/>
  <c r="L20" i="41" s="1"/>
  <c r="G20" i="41"/>
  <c r="I20" i="41" s="1"/>
  <c r="D20" i="41"/>
  <c r="F20" i="41" s="1"/>
  <c r="B20" i="41"/>
  <c r="C20" i="41" s="1"/>
  <c r="S19" i="41"/>
  <c r="U19" i="41" s="1"/>
  <c r="P19" i="41"/>
  <c r="R19" i="41" s="1"/>
  <c r="M19" i="41"/>
  <c r="O19" i="41" s="1"/>
  <c r="J19" i="41"/>
  <c r="L19" i="41" s="1"/>
  <c r="G19" i="41"/>
  <c r="I19" i="41" s="1"/>
  <c r="D19" i="41"/>
  <c r="F19" i="41" s="1"/>
  <c r="B19" i="41"/>
  <c r="C19" i="41" s="1"/>
  <c r="S17" i="41"/>
  <c r="U17" i="41" s="1"/>
  <c r="P17" i="41"/>
  <c r="R17" i="41" s="1"/>
  <c r="M17" i="41"/>
  <c r="O17" i="41" s="1"/>
  <c r="J17" i="41"/>
  <c r="L17" i="41" s="1"/>
  <c r="G17" i="41"/>
  <c r="I17" i="41" s="1"/>
  <c r="D17" i="41"/>
  <c r="F17" i="41" s="1"/>
  <c r="B17" i="41"/>
  <c r="C17" i="41" s="1"/>
  <c r="S16" i="41"/>
  <c r="U16" i="41" s="1"/>
  <c r="P16" i="41"/>
  <c r="R16" i="41" s="1"/>
  <c r="M16" i="41"/>
  <c r="O16" i="41" s="1"/>
  <c r="J16" i="41"/>
  <c r="L16" i="41" s="1"/>
  <c r="G16" i="41"/>
  <c r="I16" i="41" s="1"/>
  <c r="D16" i="41"/>
  <c r="F16" i="41" s="1"/>
  <c r="B16" i="41"/>
  <c r="C16" i="41" s="1"/>
  <c r="S15" i="41"/>
  <c r="U15" i="41" s="1"/>
  <c r="P15" i="41"/>
  <c r="R15" i="41" s="1"/>
  <c r="M15" i="41"/>
  <c r="O15" i="41" s="1"/>
  <c r="J15" i="41"/>
  <c r="L15" i="41" s="1"/>
  <c r="G15" i="41"/>
  <c r="I15" i="41" s="1"/>
  <c r="D15" i="41"/>
  <c r="F15" i="41" s="1"/>
  <c r="B15" i="41"/>
  <c r="C15" i="41" s="1"/>
  <c r="S14" i="41"/>
  <c r="U14" i="41" s="1"/>
  <c r="P14" i="41"/>
  <c r="R14" i="41" s="1"/>
  <c r="M14" i="41"/>
  <c r="O14" i="41" s="1"/>
  <c r="J14" i="41"/>
  <c r="L14" i="41" s="1"/>
  <c r="G14" i="41"/>
  <c r="I14" i="41" s="1"/>
  <c r="D14" i="41"/>
  <c r="F14" i="41" s="1"/>
  <c r="B14" i="41"/>
  <c r="C14" i="41" s="1"/>
  <c r="S13" i="41"/>
  <c r="U13" i="41" s="1"/>
  <c r="P13" i="41"/>
  <c r="R13" i="41" s="1"/>
  <c r="M13" i="41"/>
  <c r="O13" i="41" s="1"/>
  <c r="J13" i="41"/>
  <c r="L13" i="41" s="1"/>
  <c r="G13" i="41"/>
  <c r="I13" i="41" s="1"/>
  <c r="D13" i="41"/>
  <c r="F13" i="41" s="1"/>
  <c r="B13" i="41"/>
  <c r="C13" i="41" s="1"/>
  <c r="S12" i="41"/>
  <c r="U12" i="41" s="1"/>
  <c r="P12" i="41"/>
  <c r="R12" i="41" s="1"/>
  <c r="M12" i="41"/>
  <c r="O12" i="41" s="1"/>
  <c r="J12" i="41"/>
  <c r="L12" i="41" s="1"/>
  <c r="G12" i="41"/>
  <c r="I12" i="41" s="1"/>
  <c r="D12" i="41"/>
  <c r="F12" i="41" s="1"/>
  <c r="B12" i="41"/>
  <c r="C12" i="41" s="1"/>
  <c r="S11" i="41"/>
  <c r="U11" i="41" s="1"/>
  <c r="P11" i="41"/>
  <c r="R11" i="41" s="1"/>
  <c r="M11" i="41"/>
  <c r="O11" i="41" s="1"/>
  <c r="J11" i="41"/>
  <c r="L11" i="41" s="1"/>
  <c r="G11" i="41"/>
  <c r="I11" i="41" s="1"/>
  <c r="D11" i="41"/>
  <c r="F11" i="41" s="1"/>
  <c r="B11" i="41"/>
  <c r="C11" i="41" s="1"/>
  <c r="S10" i="41"/>
  <c r="U10" i="41" s="1"/>
  <c r="P10" i="41"/>
  <c r="R10" i="41" s="1"/>
  <c r="M10" i="41"/>
  <c r="O10" i="41" s="1"/>
  <c r="J10" i="41"/>
  <c r="L10" i="41" s="1"/>
  <c r="G10" i="41"/>
  <c r="I10" i="41" s="1"/>
  <c r="D10" i="41"/>
  <c r="F10" i="41" s="1"/>
  <c r="B10" i="41"/>
  <c r="C10" i="41" s="1"/>
  <c r="S9" i="41"/>
  <c r="U9" i="41" s="1"/>
  <c r="P9" i="41"/>
  <c r="R9" i="41" s="1"/>
  <c r="M9" i="41"/>
  <c r="O9" i="41" s="1"/>
  <c r="J9" i="41"/>
  <c r="L9" i="41" s="1"/>
  <c r="G9" i="41"/>
  <c r="I9" i="41" s="1"/>
  <c r="D9" i="41"/>
  <c r="F9" i="41" s="1"/>
  <c r="B9" i="41"/>
  <c r="C9" i="41" s="1"/>
  <c r="S7" i="41"/>
  <c r="U7" i="41" s="1"/>
  <c r="P7" i="41"/>
  <c r="R7" i="41" s="1"/>
  <c r="M7" i="41"/>
  <c r="O7" i="41" s="1"/>
  <c r="J7" i="41"/>
  <c r="L7" i="41" s="1"/>
  <c r="G7" i="41"/>
  <c r="I7" i="41" s="1"/>
  <c r="D7" i="41"/>
  <c r="F7" i="41" s="1"/>
  <c r="B7" i="41"/>
  <c r="C7" i="41" s="1"/>
  <c r="V24" i="39"/>
  <c r="X24" i="39" s="1"/>
  <c r="S24" i="39"/>
  <c r="U24" i="39" s="1"/>
  <c r="P24" i="39"/>
  <c r="R24" i="39" s="1"/>
  <c r="M24" i="39"/>
  <c r="O24" i="39" s="1"/>
  <c r="J24" i="39"/>
  <c r="L24" i="39" s="1"/>
  <c r="G24" i="39"/>
  <c r="I24" i="39" s="1"/>
  <c r="D24" i="39"/>
  <c r="F24" i="39" s="1"/>
  <c r="B24" i="39"/>
  <c r="C24" i="39" s="1"/>
  <c r="V22" i="39"/>
  <c r="X22" i="39" s="1"/>
  <c r="S22" i="39"/>
  <c r="U22" i="39" s="1"/>
  <c r="P22" i="39"/>
  <c r="R22" i="39" s="1"/>
  <c r="M22" i="39"/>
  <c r="O22" i="39" s="1"/>
  <c r="J22" i="39"/>
  <c r="L22" i="39" s="1"/>
  <c r="G22" i="39"/>
  <c r="I22" i="39" s="1"/>
  <c r="D22" i="39"/>
  <c r="F22" i="39" s="1"/>
  <c r="B22" i="39"/>
  <c r="C22" i="39" s="1"/>
  <c r="V21" i="39"/>
  <c r="X21" i="39" s="1"/>
  <c r="S21" i="39"/>
  <c r="U21" i="39" s="1"/>
  <c r="P21" i="39"/>
  <c r="R21" i="39" s="1"/>
  <c r="M21" i="39"/>
  <c r="O21" i="39" s="1"/>
  <c r="J21" i="39"/>
  <c r="L21" i="39" s="1"/>
  <c r="G21" i="39"/>
  <c r="I21" i="39" s="1"/>
  <c r="D21" i="39"/>
  <c r="F21" i="39" s="1"/>
  <c r="B21" i="39"/>
  <c r="C21" i="39" s="1"/>
  <c r="V20" i="39"/>
  <c r="X20" i="39" s="1"/>
  <c r="S20" i="39"/>
  <c r="U20" i="39" s="1"/>
  <c r="P20" i="39"/>
  <c r="R20" i="39" s="1"/>
  <c r="M20" i="39"/>
  <c r="O20" i="39" s="1"/>
  <c r="J20" i="39"/>
  <c r="L20" i="39" s="1"/>
  <c r="G20" i="39"/>
  <c r="I20" i="39" s="1"/>
  <c r="D20" i="39"/>
  <c r="F20" i="39" s="1"/>
  <c r="B20" i="39"/>
  <c r="C20" i="39" s="1"/>
  <c r="V19" i="39"/>
  <c r="X19" i="39" s="1"/>
  <c r="S19" i="39"/>
  <c r="U19" i="39" s="1"/>
  <c r="P19" i="39"/>
  <c r="R19" i="39" s="1"/>
  <c r="M19" i="39"/>
  <c r="O19" i="39" s="1"/>
  <c r="J19" i="39"/>
  <c r="L19" i="39" s="1"/>
  <c r="G19" i="39"/>
  <c r="I19" i="39" s="1"/>
  <c r="D19" i="39"/>
  <c r="F19" i="39" s="1"/>
  <c r="B19" i="39"/>
  <c r="C19" i="39" s="1"/>
  <c r="V18" i="39"/>
  <c r="X18" i="39" s="1"/>
  <c r="S18" i="39"/>
  <c r="U18" i="39" s="1"/>
  <c r="P18" i="39"/>
  <c r="R18" i="39" s="1"/>
  <c r="M18" i="39"/>
  <c r="O18" i="39" s="1"/>
  <c r="J18" i="39"/>
  <c r="L18" i="39" s="1"/>
  <c r="G18" i="39"/>
  <c r="I18" i="39" s="1"/>
  <c r="D18" i="39"/>
  <c r="F18" i="39" s="1"/>
  <c r="B18" i="39"/>
  <c r="C18" i="39" s="1"/>
  <c r="V16" i="39"/>
  <c r="X16" i="39" s="1"/>
  <c r="S16" i="39"/>
  <c r="U16" i="39" s="1"/>
  <c r="P16" i="39"/>
  <c r="R16" i="39" s="1"/>
  <c r="M16" i="39"/>
  <c r="O16" i="39" s="1"/>
  <c r="J16" i="39"/>
  <c r="L16" i="39" s="1"/>
  <c r="G16" i="39"/>
  <c r="I16" i="39" s="1"/>
  <c r="D16" i="39"/>
  <c r="F16" i="39" s="1"/>
  <c r="B16" i="39"/>
  <c r="C16" i="39" s="1"/>
  <c r="V15" i="39"/>
  <c r="X15" i="39" s="1"/>
  <c r="S15" i="39"/>
  <c r="U15" i="39" s="1"/>
  <c r="P15" i="39"/>
  <c r="R15" i="39" s="1"/>
  <c r="M15" i="39"/>
  <c r="O15" i="39" s="1"/>
  <c r="J15" i="39"/>
  <c r="L15" i="39" s="1"/>
  <c r="G15" i="39"/>
  <c r="I15" i="39" s="1"/>
  <c r="D15" i="39"/>
  <c r="F15" i="39" s="1"/>
  <c r="B15" i="39"/>
  <c r="C15" i="39" s="1"/>
  <c r="V14" i="39"/>
  <c r="X14" i="39" s="1"/>
  <c r="S14" i="39"/>
  <c r="U14" i="39" s="1"/>
  <c r="P14" i="39"/>
  <c r="R14" i="39" s="1"/>
  <c r="M14" i="39"/>
  <c r="O14" i="39" s="1"/>
  <c r="J14" i="39"/>
  <c r="L14" i="39" s="1"/>
  <c r="G14" i="39"/>
  <c r="I14" i="39" s="1"/>
  <c r="D14" i="39"/>
  <c r="F14" i="39" s="1"/>
  <c r="B14" i="39"/>
  <c r="C14" i="39" s="1"/>
  <c r="V13" i="39"/>
  <c r="X13" i="39" s="1"/>
  <c r="S13" i="39"/>
  <c r="U13" i="39" s="1"/>
  <c r="P13" i="39"/>
  <c r="R13" i="39" s="1"/>
  <c r="M13" i="39"/>
  <c r="O13" i="39" s="1"/>
  <c r="J13" i="39"/>
  <c r="L13" i="39" s="1"/>
  <c r="G13" i="39"/>
  <c r="I13" i="39" s="1"/>
  <c r="D13" i="39"/>
  <c r="F13" i="39" s="1"/>
  <c r="B13" i="39"/>
  <c r="C13" i="39" s="1"/>
  <c r="V12" i="39"/>
  <c r="X12" i="39" s="1"/>
  <c r="S12" i="39"/>
  <c r="U12" i="39" s="1"/>
  <c r="P12" i="39"/>
  <c r="R12" i="39" s="1"/>
  <c r="M12" i="39"/>
  <c r="O12" i="39" s="1"/>
  <c r="J12" i="39"/>
  <c r="L12" i="39" s="1"/>
  <c r="G12" i="39"/>
  <c r="I12" i="39" s="1"/>
  <c r="D12" i="39"/>
  <c r="F12" i="39" s="1"/>
  <c r="B12" i="39"/>
  <c r="C12" i="39" s="1"/>
  <c r="V11" i="39"/>
  <c r="X11" i="39" s="1"/>
  <c r="S11" i="39"/>
  <c r="U11" i="39" s="1"/>
  <c r="P11" i="39"/>
  <c r="R11" i="39" s="1"/>
  <c r="M11" i="39"/>
  <c r="O11" i="39" s="1"/>
  <c r="J11" i="39"/>
  <c r="L11" i="39" s="1"/>
  <c r="G11" i="39"/>
  <c r="I11" i="39" s="1"/>
  <c r="D11" i="39"/>
  <c r="F11" i="39" s="1"/>
  <c r="B11" i="39"/>
  <c r="C11" i="39" s="1"/>
  <c r="V10" i="39"/>
  <c r="X10" i="39" s="1"/>
  <c r="S10" i="39"/>
  <c r="U10" i="39" s="1"/>
  <c r="P10" i="39"/>
  <c r="R10" i="39" s="1"/>
  <c r="M10" i="39"/>
  <c r="O10" i="39" s="1"/>
  <c r="J10" i="39"/>
  <c r="L10" i="39" s="1"/>
  <c r="G10" i="39"/>
  <c r="I10" i="39" s="1"/>
  <c r="D10" i="39"/>
  <c r="F10" i="39" s="1"/>
  <c r="B10" i="39"/>
  <c r="C10" i="39" s="1"/>
  <c r="V9" i="39"/>
  <c r="X9" i="39" s="1"/>
  <c r="S9" i="39"/>
  <c r="U9" i="39" s="1"/>
  <c r="P9" i="39"/>
  <c r="R9" i="39" s="1"/>
  <c r="M9" i="39"/>
  <c r="O9" i="39" s="1"/>
  <c r="J9" i="39"/>
  <c r="L9" i="39" s="1"/>
  <c r="G9" i="39"/>
  <c r="I9" i="39" s="1"/>
  <c r="D9" i="39"/>
  <c r="F9" i="39" s="1"/>
  <c r="B9" i="39"/>
  <c r="C9" i="39" s="1"/>
  <c r="V8" i="39"/>
  <c r="X8" i="39" s="1"/>
  <c r="S8" i="39"/>
  <c r="U8" i="39" s="1"/>
  <c r="P8" i="39"/>
  <c r="R8" i="39" s="1"/>
  <c r="M8" i="39"/>
  <c r="O8" i="39" s="1"/>
  <c r="J8" i="39"/>
  <c r="L8" i="39" s="1"/>
  <c r="G8" i="39"/>
  <c r="I8" i="39" s="1"/>
  <c r="D8" i="39"/>
  <c r="F8" i="39" s="1"/>
  <c r="B8" i="39"/>
  <c r="C8" i="39" s="1"/>
  <c r="V6" i="39"/>
  <c r="X6" i="39" s="1"/>
  <c r="S6" i="39"/>
  <c r="U6" i="39" s="1"/>
  <c r="P6" i="39"/>
  <c r="R6" i="39" s="1"/>
  <c r="M6" i="39"/>
  <c r="O6" i="39" s="1"/>
  <c r="J6" i="39"/>
  <c r="L6" i="39" s="1"/>
  <c r="G6" i="39"/>
  <c r="I6" i="39" s="1"/>
  <c r="D6" i="39"/>
  <c r="F6" i="39" s="1"/>
  <c r="B6" i="39"/>
  <c r="C6" i="39" s="1"/>
  <c r="S25" i="36"/>
  <c r="U25" i="36" s="1"/>
  <c r="P25" i="36"/>
  <c r="R25" i="36" s="1"/>
  <c r="M25" i="36"/>
  <c r="O25" i="36" s="1"/>
  <c r="J25" i="36"/>
  <c r="L25" i="36" s="1"/>
  <c r="G25" i="36"/>
  <c r="I25" i="36" s="1"/>
  <c r="D25" i="36"/>
  <c r="F25" i="36" s="1"/>
  <c r="B25" i="36"/>
  <c r="C25" i="36" s="1"/>
  <c r="S23" i="36"/>
  <c r="U23" i="36" s="1"/>
  <c r="P23" i="36"/>
  <c r="R23" i="36" s="1"/>
  <c r="M23" i="36"/>
  <c r="O23" i="36" s="1"/>
  <c r="J23" i="36"/>
  <c r="L23" i="36" s="1"/>
  <c r="G23" i="36"/>
  <c r="I23" i="36" s="1"/>
  <c r="D23" i="36"/>
  <c r="F23" i="36" s="1"/>
  <c r="B23" i="36"/>
  <c r="C23" i="36" s="1"/>
  <c r="S22" i="36"/>
  <c r="U22" i="36" s="1"/>
  <c r="P22" i="36"/>
  <c r="R22" i="36" s="1"/>
  <c r="M22" i="36"/>
  <c r="O22" i="36" s="1"/>
  <c r="J22" i="36"/>
  <c r="L22" i="36" s="1"/>
  <c r="G22" i="36"/>
  <c r="I22" i="36" s="1"/>
  <c r="D22" i="36"/>
  <c r="F22" i="36" s="1"/>
  <c r="B22" i="36"/>
  <c r="C22" i="36" s="1"/>
  <c r="S21" i="36"/>
  <c r="U21" i="36" s="1"/>
  <c r="P21" i="36"/>
  <c r="R21" i="36" s="1"/>
  <c r="M21" i="36"/>
  <c r="O21" i="36" s="1"/>
  <c r="J21" i="36"/>
  <c r="L21" i="36" s="1"/>
  <c r="G21" i="36"/>
  <c r="I21" i="36" s="1"/>
  <c r="D21" i="36"/>
  <c r="F21" i="36" s="1"/>
  <c r="B21" i="36"/>
  <c r="C21" i="36" s="1"/>
  <c r="S20" i="36"/>
  <c r="U20" i="36" s="1"/>
  <c r="P20" i="36"/>
  <c r="R20" i="36" s="1"/>
  <c r="M20" i="36"/>
  <c r="O20" i="36" s="1"/>
  <c r="J20" i="36"/>
  <c r="L20" i="36" s="1"/>
  <c r="G20" i="36"/>
  <c r="I20" i="36" s="1"/>
  <c r="D20" i="36"/>
  <c r="F20" i="36" s="1"/>
  <c r="B20" i="36"/>
  <c r="C20" i="36" s="1"/>
  <c r="S19" i="36"/>
  <c r="U19" i="36" s="1"/>
  <c r="P19" i="36"/>
  <c r="R19" i="36" s="1"/>
  <c r="M19" i="36"/>
  <c r="O19" i="36" s="1"/>
  <c r="J19" i="36"/>
  <c r="L19" i="36" s="1"/>
  <c r="G19" i="36"/>
  <c r="I19" i="36" s="1"/>
  <c r="D19" i="36"/>
  <c r="F19" i="36" s="1"/>
  <c r="B19" i="36"/>
  <c r="C19" i="36" s="1"/>
  <c r="S17" i="36"/>
  <c r="U17" i="36" s="1"/>
  <c r="P17" i="36"/>
  <c r="R17" i="36" s="1"/>
  <c r="M17" i="36"/>
  <c r="O17" i="36" s="1"/>
  <c r="J17" i="36"/>
  <c r="L17" i="36" s="1"/>
  <c r="G17" i="36"/>
  <c r="I17" i="36" s="1"/>
  <c r="D17" i="36"/>
  <c r="F17" i="36" s="1"/>
  <c r="B17" i="36"/>
  <c r="C17" i="36" s="1"/>
  <c r="S16" i="36"/>
  <c r="U16" i="36" s="1"/>
  <c r="P16" i="36"/>
  <c r="R16" i="36" s="1"/>
  <c r="M16" i="36"/>
  <c r="O16" i="36" s="1"/>
  <c r="J16" i="36"/>
  <c r="L16" i="36" s="1"/>
  <c r="G16" i="36"/>
  <c r="I16" i="36" s="1"/>
  <c r="D16" i="36"/>
  <c r="F16" i="36" s="1"/>
  <c r="B16" i="36"/>
  <c r="C16" i="36" s="1"/>
  <c r="S15" i="36"/>
  <c r="U15" i="36" s="1"/>
  <c r="P15" i="36"/>
  <c r="R15" i="36" s="1"/>
  <c r="M15" i="36"/>
  <c r="O15" i="36" s="1"/>
  <c r="J15" i="36"/>
  <c r="L15" i="36" s="1"/>
  <c r="G15" i="36"/>
  <c r="I15" i="36" s="1"/>
  <c r="D15" i="36"/>
  <c r="F15" i="36" s="1"/>
  <c r="B15" i="36"/>
  <c r="C15" i="36" s="1"/>
  <c r="S14" i="36"/>
  <c r="U14" i="36" s="1"/>
  <c r="P14" i="36"/>
  <c r="R14" i="36" s="1"/>
  <c r="M14" i="36"/>
  <c r="O14" i="36" s="1"/>
  <c r="J14" i="36"/>
  <c r="L14" i="36" s="1"/>
  <c r="G14" i="36"/>
  <c r="I14" i="36" s="1"/>
  <c r="D14" i="36"/>
  <c r="F14" i="36" s="1"/>
  <c r="B14" i="36"/>
  <c r="C14" i="36" s="1"/>
  <c r="S13" i="36"/>
  <c r="U13" i="36" s="1"/>
  <c r="P13" i="36"/>
  <c r="R13" i="36" s="1"/>
  <c r="M13" i="36"/>
  <c r="O13" i="36" s="1"/>
  <c r="J13" i="36"/>
  <c r="L13" i="36" s="1"/>
  <c r="G13" i="36"/>
  <c r="I13" i="36" s="1"/>
  <c r="D13" i="36"/>
  <c r="F13" i="36" s="1"/>
  <c r="B13" i="36"/>
  <c r="C13" i="36" s="1"/>
  <c r="S12" i="36"/>
  <c r="U12" i="36" s="1"/>
  <c r="P12" i="36"/>
  <c r="R12" i="36" s="1"/>
  <c r="M12" i="36"/>
  <c r="O12" i="36" s="1"/>
  <c r="J12" i="36"/>
  <c r="L12" i="36" s="1"/>
  <c r="G12" i="36"/>
  <c r="I12" i="36" s="1"/>
  <c r="D12" i="36"/>
  <c r="F12" i="36" s="1"/>
  <c r="B12" i="36"/>
  <c r="C12" i="36" s="1"/>
  <c r="S11" i="36"/>
  <c r="U11" i="36" s="1"/>
  <c r="P11" i="36"/>
  <c r="R11" i="36" s="1"/>
  <c r="M11" i="36"/>
  <c r="O11" i="36" s="1"/>
  <c r="J11" i="36"/>
  <c r="L11" i="36" s="1"/>
  <c r="G11" i="36"/>
  <c r="I11" i="36" s="1"/>
  <c r="D11" i="36"/>
  <c r="F11" i="36" s="1"/>
  <c r="B11" i="36"/>
  <c r="C11" i="36" s="1"/>
  <c r="S10" i="36"/>
  <c r="U10" i="36" s="1"/>
  <c r="P10" i="36"/>
  <c r="R10" i="36" s="1"/>
  <c r="M10" i="36"/>
  <c r="O10" i="36" s="1"/>
  <c r="J10" i="36"/>
  <c r="L10" i="36" s="1"/>
  <c r="G10" i="36"/>
  <c r="I10" i="36" s="1"/>
  <c r="D10" i="36"/>
  <c r="F10" i="36" s="1"/>
  <c r="B10" i="36"/>
  <c r="C10" i="36" s="1"/>
  <c r="S9" i="36"/>
  <c r="U9" i="36" s="1"/>
  <c r="P9" i="36"/>
  <c r="R9" i="36" s="1"/>
  <c r="M9" i="36"/>
  <c r="O9" i="36" s="1"/>
  <c r="J9" i="36"/>
  <c r="L9" i="36" s="1"/>
  <c r="G9" i="36"/>
  <c r="I9" i="36" s="1"/>
  <c r="D9" i="36"/>
  <c r="F9" i="36" s="1"/>
  <c r="B9" i="36"/>
  <c r="C9" i="36" s="1"/>
  <c r="S7" i="36"/>
  <c r="U7" i="36" s="1"/>
  <c r="P7" i="36"/>
  <c r="R7" i="36" s="1"/>
  <c r="M7" i="36"/>
  <c r="O7" i="36" s="1"/>
  <c r="J7" i="36"/>
  <c r="L7" i="36" s="1"/>
  <c r="G7" i="36"/>
  <c r="I7" i="36" s="1"/>
  <c r="D7" i="36"/>
  <c r="F7" i="36" s="1"/>
  <c r="B7" i="36"/>
  <c r="C7" i="36" s="1"/>
  <c r="O25" i="33"/>
  <c r="P25" i="33" s="1"/>
  <c r="N25" i="33"/>
  <c r="L25" i="33"/>
  <c r="M25" i="33" s="1"/>
  <c r="K25" i="33"/>
  <c r="I25" i="33"/>
  <c r="J25" i="33" s="1"/>
  <c r="H25" i="33"/>
  <c r="F25" i="33"/>
  <c r="G25" i="33" s="1"/>
  <c r="E25" i="33"/>
  <c r="O23" i="33"/>
  <c r="P23" i="33" s="1"/>
  <c r="N23" i="33"/>
  <c r="L23" i="33"/>
  <c r="M23" i="33" s="1"/>
  <c r="K23" i="33"/>
  <c r="I23" i="33"/>
  <c r="J23" i="33" s="1"/>
  <c r="H23" i="33"/>
  <c r="F23" i="33"/>
  <c r="G23" i="33" s="1"/>
  <c r="E23" i="33"/>
  <c r="O22" i="33"/>
  <c r="P22" i="33" s="1"/>
  <c r="N22" i="33"/>
  <c r="L22" i="33"/>
  <c r="M22" i="33" s="1"/>
  <c r="K22" i="33"/>
  <c r="I22" i="33"/>
  <c r="J22" i="33" s="1"/>
  <c r="H22" i="33"/>
  <c r="F22" i="33"/>
  <c r="G22" i="33" s="1"/>
  <c r="E22" i="33"/>
  <c r="O21" i="33"/>
  <c r="P21" i="33" s="1"/>
  <c r="N21" i="33"/>
  <c r="L21" i="33"/>
  <c r="M21" i="33" s="1"/>
  <c r="K21" i="33"/>
  <c r="I21" i="33"/>
  <c r="J21" i="33" s="1"/>
  <c r="H21" i="33"/>
  <c r="F21" i="33"/>
  <c r="G21" i="33" s="1"/>
  <c r="E21" i="33"/>
  <c r="O20" i="33"/>
  <c r="P20" i="33" s="1"/>
  <c r="N20" i="33"/>
  <c r="L20" i="33"/>
  <c r="M20" i="33" s="1"/>
  <c r="K20" i="33"/>
  <c r="I20" i="33"/>
  <c r="J20" i="33" s="1"/>
  <c r="H20" i="33"/>
  <c r="F20" i="33"/>
  <c r="G20" i="33" s="1"/>
  <c r="E20" i="33"/>
  <c r="O19" i="33"/>
  <c r="P19" i="33" s="1"/>
  <c r="N19" i="33"/>
  <c r="L19" i="33"/>
  <c r="M19" i="33" s="1"/>
  <c r="K19" i="33"/>
  <c r="I19" i="33"/>
  <c r="J19" i="33" s="1"/>
  <c r="H19" i="33"/>
  <c r="F19" i="33"/>
  <c r="G19" i="33" s="1"/>
  <c r="E19" i="33"/>
  <c r="O17" i="33"/>
  <c r="P17" i="33" s="1"/>
  <c r="N17" i="33"/>
  <c r="L17" i="33"/>
  <c r="M17" i="33" s="1"/>
  <c r="K17" i="33"/>
  <c r="I17" i="33"/>
  <c r="J17" i="33" s="1"/>
  <c r="H17" i="33"/>
  <c r="F17" i="33"/>
  <c r="G17" i="33" s="1"/>
  <c r="E17" i="33"/>
  <c r="O16" i="33"/>
  <c r="P16" i="33" s="1"/>
  <c r="N16" i="33"/>
  <c r="L16" i="33"/>
  <c r="M16" i="33" s="1"/>
  <c r="K16" i="33"/>
  <c r="I16" i="33"/>
  <c r="J16" i="33" s="1"/>
  <c r="H16" i="33"/>
  <c r="F16" i="33"/>
  <c r="G16" i="33" s="1"/>
  <c r="E16" i="33"/>
  <c r="O15" i="33"/>
  <c r="P15" i="33" s="1"/>
  <c r="N15" i="33"/>
  <c r="L15" i="33"/>
  <c r="M15" i="33" s="1"/>
  <c r="K15" i="33"/>
  <c r="I15" i="33"/>
  <c r="J15" i="33" s="1"/>
  <c r="H15" i="33"/>
  <c r="F15" i="33"/>
  <c r="G15" i="33" s="1"/>
  <c r="E15" i="33"/>
  <c r="O14" i="33"/>
  <c r="P14" i="33" s="1"/>
  <c r="N14" i="33"/>
  <c r="L14" i="33"/>
  <c r="M14" i="33" s="1"/>
  <c r="K14" i="33"/>
  <c r="I14" i="33"/>
  <c r="J14" i="33" s="1"/>
  <c r="H14" i="33"/>
  <c r="F14" i="33"/>
  <c r="G14" i="33" s="1"/>
  <c r="E14" i="33"/>
  <c r="O13" i="33"/>
  <c r="P13" i="33" s="1"/>
  <c r="N13" i="33"/>
  <c r="L13" i="33"/>
  <c r="M13" i="33" s="1"/>
  <c r="K13" i="33"/>
  <c r="I13" i="33"/>
  <c r="J13" i="33" s="1"/>
  <c r="H13" i="33"/>
  <c r="F13" i="33"/>
  <c r="G13" i="33" s="1"/>
  <c r="E13" i="33"/>
  <c r="O12" i="33"/>
  <c r="P12" i="33" s="1"/>
  <c r="N12" i="33"/>
  <c r="L12" i="33"/>
  <c r="M12" i="33" s="1"/>
  <c r="K12" i="33"/>
  <c r="I12" i="33"/>
  <c r="J12" i="33" s="1"/>
  <c r="H12" i="33"/>
  <c r="F12" i="33"/>
  <c r="G12" i="33" s="1"/>
  <c r="E12" i="33"/>
  <c r="O11" i="33"/>
  <c r="P11" i="33" s="1"/>
  <c r="N11" i="33"/>
  <c r="L11" i="33"/>
  <c r="M11" i="33" s="1"/>
  <c r="K11" i="33"/>
  <c r="I11" i="33"/>
  <c r="J11" i="33" s="1"/>
  <c r="H11" i="33"/>
  <c r="F11" i="33"/>
  <c r="G11" i="33" s="1"/>
  <c r="E11" i="33"/>
  <c r="O10" i="33"/>
  <c r="P10" i="33" s="1"/>
  <c r="N10" i="33"/>
  <c r="L10" i="33"/>
  <c r="M10" i="33" s="1"/>
  <c r="K10" i="33"/>
  <c r="I10" i="33"/>
  <c r="J10" i="33" s="1"/>
  <c r="H10" i="33"/>
  <c r="F10" i="33"/>
  <c r="G10" i="33" s="1"/>
  <c r="E10" i="33"/>
  <c r="O9" i="33"/>
  <c r="P9" i="33" s="1"/>
  <c r="N9" i="33"/>
  <c r="L9" i="33"/>
  <c r="M9" i="33" s="1"/>
  <c r="K9" i="33"/>
  <c r="I9" i="33"/>
  <c r="J9" i="33" s="1"/>
  <c r="H9" i="33"/>
  <c r="F9" i="33"/>
  <c r="G9" i="33" s="1"/>
  <c r="E9" i="33"/>
  <c r="O7" i="33"/>
  <c r="P7" i="33" s="1"/>
  <c r="N7" i="33"/>
  <c r="L7" i="33"/>
  <c r="M7" i="33" s="1"/>
  <c r="K7" i="33"/>
  <c r="I7" i="33"/>
  <c r="J7" i="33" s="1"/>
  <c r="H7" i="33"/>
  <c r="F7" i="33"/>
  <c r="G7" i="33" s="1"/>
  <c r="E7" i="33"/>
  <c r="O25" i="29"/>
  <c r="P25" i="29" s="1"/>
  <c r="N25" i="29"/>
  <c r="L25" i="29"/>
  <c r="M25" i="29" s="1"/>
  <c r="K25" i="29"/>
  <c r="I25" i="29"/>
  <c r="J25" i="29" s="1"/>
  <c r="H25" i="29"/>
  <c r="F25" i="29"/>
  <c r="G25" i="29" s="1"/>
  <c r="E25" i="29"/>
  <c r="O23" i="29"/>
  <c r="P23" i="29" s="1"/>
  <c r="N23" i="29"/>
  <c r="L23" i="29"/>
  <c r="M23" i="29" s="1"/>
  <c r="K23" i="29"/>
  <c r="I23" i="29"/>
  <c r="J23" i="29" s="1"/>
  <c r="H23" i="29"/>
  <c r="F23" i="29"/>
  <c r="G23" i="29" s="1"/>
  <c r="E23" i="29"/>
  <c r="O22" i="29"/>
  <c r="P22" i="29" s="1"/>
  <c r="N22" i="29"/>
  <c r="L22" i="29"/>
  <c r="M22" i="29" s="1"/>
  <c r="K22" i="29"/>
  <c r="I22" i="29"/>
  <c r="J22" i="29" s="1"/>
  <c r="H22" i="29"/>
  <c r="F22" i="29"/>
  <c r="G22" i="29" s="1"/>
  <c r="E22" i="29"/>
  <c r="O21" i="29"/>
  <c r="P21" i="29" s="1"/>
  <c r="N21" i="29"/>
  <c r="L21" i="29"/>
  <c r="M21" i="29" s="1"/>
  <c r="K21" i="29"/>
  <c r="I21" i="29"/>
  <c r="J21" i="29" s="1"/>
  <c r="H21" i="29"/>
  <c r="F21" i="29"/>
  <c r="G21" i="29" s="1"/>
  <c r="E21" i="29"/>
  <c r="O20" i="29"/>
  <c r="P20" i="29" s="1"/>
  <c r="N20" i="29"/>
  <c r="L20" i="29"/>
  <c r="M20" i="29" s="1"/>
  <c r="K20" i="29"/>
  <c r="I20" i="29"/>
  <c r="J20" i="29" s="1"/>
  <c r="H20" i="29"/>
  <c r="F20" i="29"/>
  <c r="G20" i="29" s="1"/>
  <c r="E20" i="29"/>
  <c r="O19" i="29"/>
  <c r="P19" i="29" s="1"/>
  <c r="N19" i="29"/>
  <c r="L19" i="29"/>
  <c r="M19" i="29" s="1"/>
  <c r="K19" i="29"/>
  <c r="I19" i="29"/>
  <c r="J19" i="29" s="1"/>
  <c r="H19" i="29"/>
  <c r="F19" i="29"/>
  <c r="G19" i="29" s="1"/>
  <c r="E19" i="29"/>
  <c r="O17" i="29"/>
  <c r="P17" i="29" s="1"/>
  <c r="N17" i="29"/>
  <c r="L17" i="29"/>
  <c r="M17" i="29" s="1"/>
  <c r="K17" i="29"/>
  <c r="I17" i="29"/>
  <c r="J17" i="29" s="1"/>
  <c r="H17" i="29"/>
  <c r="F17" i="29"/>
  <c r="G17" i="29" s="1"/>
  <c r="E17" i="29"/>
  <c r="O16" i="29"/>
  <c r="P16" i="29" s="1"/>
  <c r="N16" i="29"/>
  <c r="L16" i="29"/>
  <c r="M16" i="29" s="1"/>
  <c r="K16" i="29"/>
  <c r="I16" i="29"/>
  <c r="J16" i="29" s="1"/>
  <c r="H16" i="29"/>
  <c r="F16" i="29"/>
  <c r="G16" i="29" s="1"/>
  <c r="E16" i="29"/>
  <c r="O15" i="29"/>
  <c r="P15" i="29" s="1"/>
  <c r="N15" i="29"/>
  <c r="L15" i="29"/>
  <c r="M15" i="29" s="1"/>
  <c r="K15" i="29"/>
  <c r="I15" i="29"/>
  <c r="J15" i="29" s="1"/>
  <c r="H15" i="29"/>
  <c r="F15" i="29"/>
  <c r="G15" i="29" s="1"/>
  <c r="E15" i="29"/>
  <c r="O14" i="29"/>
  <c r="P14" i="29" s="1"/>
  <c r="N14" i="29"/>
  <c r="L14" i="29"/>
  <c r="M14" i="29" s="1"/>
  <c r="K14" i="29"/>
  <c r="I14" i="29"/>
  <c r="J14" i="29" s="1"/>
  <c r="H14" i="29"/>
  <c r="F14" i="29"/>
  <c r="G14" i="29" s="1"/>
  <c r="E14" i="29"/>
  <c r="O13" i="29"/>
  <c r="P13" i="29" s="1"/>
  <c r="N13" i="29"/>
  <c r="L13" i="29"/>
  <c r="M13" i="29" s="1"/>
  <c r="K13" i="29"/>
  <c r="I13" i="29"/>
  <c r="J13" i="29" s="1"/>
  <c r="H13" i="29"/>
  <c r="F13" i="29"/>
  <c r="G13" i="29" s="1"/>
  <c r="E13" i="29"/>
  <c r="O12" i="29"/>
  <c r="P12" i="29" s="1"/>
  <c r="N12" i="29"/>
  <c r="L12" i="29"/>
  <c r="M12" i="29" s="1"/>
  <c r="K12" i="29"/>
  <c r="I12" i="29"/>
  <c r="J12" i="29" s="1"/>
  <c r="H12" i="29"/>
  <c r="F12" i="29"/>
  <c r="G12" i="29" s="1"/>
  <c r="E12" i="29"/>
  <c r="O11" i="29"/>
  <c r="P11" i="29" s="1"/>
  <c r="N11" i="29"/>
  <c r="L11" i="29"/>
  <c r="M11" i="29" s="1"/>
  <c r="K11" i="29"/>
  <c r="I11" i="29"/>
  <c r="J11" i="29" s="1"/>
  <c r="H11" i="29"/>
  <c r="F11" i="29"/>
  <c r="G11" i="29" s="1"/>
  <c r="E11" i="29"/>
  <c r="O10" i="29"/>
  <c r="P10" i="29" s="1"/>
  <c r="N10" i="29"/>
  <c r="L10" i="29"/>
  <c r="M10" i="29" s="1"/>
  <c r="K10" i="29"/>
  <c r="I10" i="29"/>
  <c r="J10" i="29" s="1"/>
  <c r="H10" i="29"/>
  <c r="F10" i="29"/>
  <c r="G10" i="29" s="1"/>
  <c r="E10" i="29"/>
  <c r="O9" i="29"/>
  <c r="P9" i="29" s="1"/>
  <c r="N9" i="29"/>
  <c r="L9" i="29"/>
  <c r="M9" i="29" s="1"/>
  <c r="K9" i="29"/>
  <c r="I9" i="29"/>
  <c r="J9" i="29" s="1"/>
  <c r="H9" i="29"/>
  <c r="F9" i="29"/>
  <c r="G9" i="29" s="1"/>
  <c r="E9" i="29"/>
  <c r="O7" i="29"/>
  <c r="P7" i="29" s="1"/>
  <c r="N7" i="29"/>
  <c r="L7" i="29"/>
  <c r="M7" i="29" s="1"/>
  <c r="K7" i="29"/>
  <c r="I7" i="29"/>
  <c r="J7" i="29" s="1"/>
  <c r="H7" i="29"/>
  <c r="F7" i="29"/>
  <c r="G7" i="29" s="1"/>
  <c r="E7" i="29"/>
  <c r="C6" i="80" l="1"/>
  <c r="D6" i="80"/>
  <c r="E6" i="80" s="1"/>
  <c r="G8" i="79" l="1"/>
  <c r="F8" i="79"/>
  <c r="H8" i="79"/>
  <c r="D35" i="81" l="1"/>
  <c r="C35" i="81"/>
  <c r="B35" i="81"/>
  <c r="D6" i="85" l="1"/>
  <c r="D8" i="79" l="1"/>
  <c r="C8" i="79"/>
  <c r="B8" i="79"/>
  <c r="E25" i="81" l="1"/>
  <c r="E6" i="2" l="1"/>
  <c r="E26" i="81" l="1"/>
  <c r="E27" i="81" l="1"/>
  <c r="E35" i="81" l="1"/>
  <c r="E29" i="81" l="1"/>
  <c r="E28" i="81"/>
  <c r="B25" i="33" l="1"/>
  <c r="B19" i="33"/>
  <c r="B13" i="33" l="1"/>
  <c r="B14" i="33"/>
  <c r="B20" i="33"/>
  <c r="B12" i="33"/>
  <c r="B10" i="29"/>
  <c r="B25" i="29"/>
  <c r="B14" i="29"/>
  <c r="B22" i="29"/>
  <c r="B7" i="29"/>
  <c r="B19" i="29"/>
  <c r="B9" i="29"/>
  <c r="B17" i="29"/>
  <c r="B22" i="33"/>
  <c r="B9" i="33"/>
  <c r="B23" i="33"/>
  <c r="B17" i="33"/>
  <c r="B10" i="33"/>
  <c r="B21" i="33"/>
  <c r="B11" i="33"/>
  <c r="B7" i="33"/>
  <c r="B15" i="33"/>
  <c r="B16" i="33"/>
  <c r="B12" i="29"/>
  <c r="B20" i="29"/>
  <c r="B15" i="29"/>
  <c r="B11" i="29"/>
  <c r="B21" i="29"/>
  <c r="C7" i="29"/>
  <c r="D7" i="29" s="1"/>
  <c r="B13" i="29"/>
  <c r="B16" i="29"/>
  <c r="B23" i="29"/>
  <c r="G6" i="80" l="1"/>
  <c r="E32" i="81" l="1"/>
  <c r="E31" i="81"/>
  <c r="E30" i="81"/>
  <c r="E33" i="81" l="1"/>
  <c r="E11" i="81"/>
  <c r="E10" i="81"/>
  <c r="K6" i="85" l="1"/>
  <c r="M6" i="85" l="1"/>
  <c r="I6" i="85"/>
  <c r="H6" i="85"/>
  <c r="E6" i="85"/>
  <c r="E9" i="81" l="1"/>
  <c r="D6" i="2" l="1"/>
  <c r="D8" i="81" l="1"/>
  <c r="C8" i="81"/>
  <c r="B8" i="81"/>
  <c r="H27" i="2" l="1"/>
  <c r="H26" i="2"/>
  <c r="H25" i="2"/>
  <c r="H24" i="2"/>
  <c r="H23" i="2"/>
  <c r="H22" i="2"/>
  <c r="H21" i="2"/>
  <c r="H20" i="2"/>
  <c r="H19" i="2"/>
  <c r="H18" i="2"/>
  <c r="H17" i="2"/>
  <c r="H16" i="2"/>
  <c r="H15" i="2"/>
  <c r="H14" i="2"/>
  <c r="H13" i="2"/>
  <c r="H12" i="2"/>
  <c r="H11" i="2"/>
  <c r="H10" i="2"/>
  <c r="H9" i="2"/>
  <c r="H8" i="2"/>
  <c r="H6" i="2"/>
  <c r="G27" i="2"/>
  <c r="G26" i="2"/>
  <c r="G25" i="2"/>
  <c r="G24" i="2"/>
  <c r="G23" i="2"/>
  <c r="G22" i="2"/>
  <c r="G21" i="2"/>
  <c r="G20" i="2"/>
  <c r="G19" i="2"/>
  <c r="G18" i="2"/>
  <c r="G17" i="2"/>
  <c r="G16" i="2"/>
  <c r="G15" i="2"/>
  <c r="G14" i="2"/>
  <c r="G13" i="2"/>
  <c r="G12" i="2"/>
  <c r="G11" i="2"/>
  <c r="G10" i="2"/>
  <c r="G9" i="2"/>
  <c r="G8" i="2"/>
  <c r="G6" i="2" l="1"/>
  <c r="N5" i="74" l="1"/>
  <c r="M5" i="74"/>
  <c r="L5" i="74"/>
  <c r="K5" i="74"/>
  <c r="J5" i="74"/>
  <c r="I5" i="74"/>
  <c r="H5" i="74"/>
  <c r="G5" i="74"/>
  <c r="F5" i="74"/>
  <c r="E5" i="74"/>
  <c r="D5" i="74"/>
  <c r="C5" i="74"/>
  <c r="B5" i="74"/>
  <c r="N5" i="90" l="1"/>
  <c r="M5" i="90"/>
  <c r="L5" i="90"/>
  <c r="K5" i="90"/>
  <c r="J5" i="90"/>
  <c r="I5" i="90"/>
  <c r="H5" i="90"/>
  <c r="G5" i="90"/>
  <c r="F5" i="90"/>
  <c r="E5" i="90"/>
  <c r="D5" i="90"/>
  <c r="C5" i="90"/>
  <c r="B5" i="90"/>
  <c r="N21" i="39" l="1"/>
  <c r="T20" i="39"/>
  <c r="H18" i="39"/>
  <c r="H15" i="39"/>
  <c r="T11" i="39"/>
  <c r="H9" i="39" l="1"/>
  <c r="H8" i="39"/>
  <c r="T8" i="39"/>
  <c r="W11" i="39"/>
  <c r="Q8" i="39"/>
  <c r="N11" i="39"/>
  <c r="E12" i="39"/>
  <c r="N12" i="39"/>
  <c r="K15" i="39"/>
  <c r="T15" i="39"/>
  <c r="K9" i="39"/>
  <c r="T9" i="39"/>
  <c r="T10" i="39"/>
  <c r="H11" i="39"/>
  <c r="H12" i="39"/>
  <c r="Q12" i="39"/>
  <c r="E14" i="39"/>
  <c r="N14" i="39"/>
  <c r="N15" i="39"/>
  <c r="W15" i="39"/>
  <c r="K18" i="39"/>
  <c r="T18" i="39"/>
  <c r="T19" i="39"/>
  <c r="H20" i="39"/>
  <c r="H21" i="39"/>
  <c r="Q21" i="39"/>
  <c r="E24" i="39"/>
  <c r="N24" i="39"/>
  <c r="E8" i="39"/>
  <c r="N8" i="39"/>
  <c r="N9" i="39"/>
  <c r="W9" i="39"/>
  <c r="K11" i="39"/>
  <c r="T12" i="39"/>
  <c r="H13" i="39"/>
  <c r="H14" i="39"/>
  <c r="Q14" i="39"/>
  <c r="E16" i="39"/>
  <c r="N16" i="39"/>
  <c r="N18" i="39"/>
  <c r="W18" i="39"/>
  <c r="K20" i="39"/>
  <c r="T21" i="39"/>
  <c r="H22" i="39"/>
  <c r="H24" i="39"/>
  <c r="Q24" i="39"/>
  <c r="E10" i="39"/>
  <c r="N10" i="39"/>
  <c r="K13" i="39"/>
  <c r="T13" i="39"/>
  <c r="T14" i="39"/>
  <c r="H16" i="39"/>
  <c r="Q16" i="39"/>
  <c r="E19" i="39"/>
  <c r="N19" i="39"/>
  <c r="N20" i="39"/>
  <c r="W20" i="39"/>
  <c r="K22" i="39"/>
  <c r="T22" i="39"/>
  <c r="T24" i="39"/>
  <c r="H10" i="39"/>
  <c r="Q10" i="39"/>
  <c r="N13" i="39"/>
  <c r="W13" i="39"/>
  <c r="T16" i="39"/>
  <c r="H19" i="39"/>
  <c r="Q19" i="39"/>
  <c r="E21" i="39"/>
  <c r="N22" i="39"/>
  <c r="W22" i="39"/>
  <c r="Q11" i="39"/>
  <c r="K8" i="39"/>
  <c r="W8" i="39"/>
  <c r="E9" i="39"/>
  <c r="Q9" i="39"/>
  <c r="K10" i="39"/>
  <c r="W10" i="39"/>
  <c r="E11" i="39"/>
  <c r="K12" i="39"/>
  <c r="W12" i="39"/>
  <c r="E13" i="39"/>
  <c r="Q13" i="39"/>
  <c r="K14" i="39"/>
  <c r="W14" i="39"/>
  <c r="E15" i="39"/>
  <c r="Q15" i="39"/>
  <c r="K16" i="39"/>
  <c r="W16" i="39"/>
  <c r="E18" i="39"/>
  <c r="Q18" i="39"/>
  <c r="K19" i="39"/>
  <c r="W19" i="39"/>
  <c r="E20" i="39"/>
  <c r="Q20" i="39"/>
  <c r="K21" i="39"/>
  <c r="W21" i="39"/>
  <c r="E22" i="39"/>
  <c r="Q22" i="39"/>
  <c r="K24" i="39"/>
  <c r="W24" i="39"/>
  <c r="B15" i="79" l="1"/>
  <c r="G15" i="79"/>
  <c r="B6" i="79" l="1"/>
  <c r="G6" i="79"/>
  <c r="N5" i="77" l="1"/>
  <c r="M5" i="77"/>
  <c r="L5" i="77"/>
  <c r="K5" i="77"/>
  <c r="J5" i="77"/>
  <c r="I5" i="77"/>
  <c r="H5" i="77"/>
  <c r="G5" i="77"/>
  <c r="F5" i="77"/>
  <c r="E5" i="77"/>
  <c r="D5" i="77"/>
  <c r="C5" i="77"/>
  <c r="B5" i="77"/>
  <c r="C19" i="88" l="1"/>
  <c r="B19" i="88"/>
  <c r="C17" i="88"/>
  <c r="B18" i="88"/>
  <c r="B17" i="88"/>
  <c r="C14" i="88"/>
  <c r="B14" i="88"/>
  <c r="C13" i="88"/>
  <c r="E5" i="80" s="1"/>
  <c r="B13" i="88"/>
  <c r="B12" i="88"/>
  <c r="C11" i="88"/>
  <c r="I5" i="43" s="1"/>
  <c r="B11" i="88"/>
  <c r="H5" i="79" l="1"/>
  <c r="C5" i="80"/>
  <c r="E4" i="80"/>
  <c r="D5" i="80"/>
  <c r="B6" i="36"/>
  <c r="B6" i="33"/>
  <c r="B6" i="29"/>
  <c r="B6" i="41"/>
  <c r="B5" i="43"/>
  <c r="I6" i="33"/>
  <c r="G5" i="29"/>
  <c r="D6" i="33"/>
  <c r="D6" i="36"/>
  <c r="O4" i="39"/>
  <c r="I5" i="41"/>
  <c r="P5" i="43"/>
  <c r="L6" i="36"/>
  <c r="C5" i="39"/>
  <c r="N6" i="33"/>
  <c r="S6" i="36"/>
  <c r="J5" i="39"/>
  <c r="I6" i="41"/>
  <c r="F4" i="43"/>
  <c r="E4" i="79"/>
  <c r="G5" i="85"/>
  <c r="C5" i="85"/>
  <c r="E4" i="78"/>
  <c r="D5" i="79"/>
  <c r="D5" i="78"/>
  <c r="I5" i="85"/>
  <c r="E5" i="85"/>
  <c r="O6" i="33"/>
  <c r="C6" i="33"/>
  <c r="J5" i="33"/>
  <c r="L6" i="29"/>
  <c r="D5" i="33"/>
  <c r="O6" i="29"/>
  <c r="P5" i="29"/>
  <c r="D5" i="29"/>
  <c r="L6" i="33"/>
  <c r="F6" i="33"/>
  <c r="P5" i="33"/>
  <c r="I6" i="29"/>
  <c r="M5" i="29"/>
  <c r="M5" i="33"/>
  <c r="C6" i="29"/>
  <c r="J5" i="29"/>
  <c r="F6" i="29"/>
  <c r="G5" i="33"/>
  <c r="L5" i="36"/>
  <c r="S5" i="39"/>
  <c r="R6" i="41"/>
  <c r="L5" i="85"/>
  <c r="H5" i="85"/>
  <c r="D5" i="85"/>
  <c r="K5" i="85"/>
  <c r="J5" i="85"/>
  <c r="F5" i="85"/>
  <c r="B5" i="85"/>
  <c r="I4" i="78"/>
  <c r="M5" i="85"/>
  <c r="G5" i="80"/>
  <c r="C5" i="79"/>
  <c r="H5" i="78"/>
  <c r="C5" i="78"/>
  <c r="G5" i="43"/>
  <c r="O4" i="43"/>
  <c r="C4" i="43"/>
  <c r="P6" i="41"/>
  <c r="J6" i="41"/>
  <c r="D6" i="41"/>
  <c r="R5" i="41"/>
  <c r="F5" i="41"/>
  <c r="X4" i="39"/>
  <c r="L4" i="39"/>
  <c r="O5" i="36"/>
  <c r="C5" i="36"/>
  <c r="K6" i="33"/>
  <c r="H6" i="29"/>
  <c r="M5" i="43"/>
  <c r="R4" i="43"/>
  <c r="G6" i="41"/>
  <c r="U5" i="41"/>
  <c r="C5" i="41"/>
  <c r="P5" i="39"/>
  <c r="B5" i="39"/>
  <c r="I4" i="39"/>
  <c r="J6" i="36"/>
  <c r="I5" i="36"/>
  <c r="H6" i="33"/>
  <c r="E6" i="29"/>
  <c r="J5" i="43"/>
  <c r="L4" i="43"/>
  <c r="M6" i="41"/>
  <c r="O5" i="41"/>
  <c r="V5" i="39"/>
  <c r="G5" i="39"/>
  <c r="U4" i="39"/>
  <c r="F4" i="39"/>
  <c r="P6" i="36"/>
  <c r="G6" i="36"/>
  <c r="U5" i="36"/>
  <c r="F5" i="36"/>
  <c r="N6" i="29"/>
  <c r="D5" i="43"/>
  <c r="I4" i="43"/>
  <c r="S6" i="41"/>
  <c r="L5" i="41"/>
  <c r="M5" i="39"/>
  <c r="D5" i="39"/>
  <c r="R4" i="39"/>
  <c r="C4" i="39"/>
  <c r="M6" i="36"/>
  <c r="R5" i="36"/>
  <c r="E6" i="33"/>
  <c r="K6" i="29"/>
  <c r="E5" i="78"/>
  <c r="E5" i="79"/>
  <c r="G6" i="33"/>
  <c r="P6" i="29"/>
  <c r="M6" i="33"/>
  <c r="J6" i="29"/>
  <c r="D6" i="29"/>
  <c r="P6" i="33"/>
  <c r="J6" i="33"/>
  <c r="M6" i="29"/>
  <c r="G6" i="29"/>
  <c r="I5" i="78"/>
  <c r="O5" i="43"/>
  <c r="C5" i="43"/>
  <c r="X5" i="39"/>
  <c r="R5" i="39"/>
  <c r="L5" i="39"/>
  <c r="F5" i="39"/>
  <c r="U6" i="36"/>
  <c r="O6" i="36"/>
  <c r="I6" i="36"/>
  <c r="C6" i="36"/>
  <c r="F5" i="43"/>
  <c r="O6" i="41"/>
  <c r="I5" i="39"/>
  <c r="R6" i="36"/>
  <c r="R5" i="43"/>
  <c r="U6" i="41"/>
  <c r="F6" i="41"/>
  <c r="O5" i="39"/>
  <c r="L5" i="43"/>
  <c r="L6" i="41"/>
  <c r="C6" i="41"/>
  <c r="U5" i="39"/>
  <c r="F6" i="36"/>
  <c r="F27" i="2" l="1"/>
  <c r="C6" i="81" l="1"/>
  <c r="N5" i="76"/>
  <c r="M5" i="76"/>
  <c r="L5" i="76"/>
  <c r="K5" i="76"/>
  <c r="J5" i="76"/>
  <c r="I5" i="76"/>
  <c r="H5" i="76"/>
  <c r="G5" i="76"/>
  <c r="F5" i="76"/>
  <c r="E5" i="76"/>
  <c r="D5" i="76"/>
  <c r="C5" i="76"/>
  <c r="B5" i="76"/>
  <c r="E8" i="81" l="1"/>
  <c r="B6" i="81"/>
  <c r="D6" i="81"/>
  <c r="E6" i="81" s="1"/>
  <c r="I7" i="82" l="1"/>
  <c r="H7" i="82"/>
  <c r="G7" i="82"/>
  <c r="F7" i="82"/>
  <c r="E7" i="82"/>
  <c r="D7" i="82"/>
  <c r="C7" i="82"/>
  <c r="B7" i="82"/>
  <c r="H15" i="79" l="1"/>
  <c r="C6" i="79"/>
  <c r="D6" i="79" l="1"/>
  <c r="H6" i="79"/>
  <c r="T16" i="36" l="1"/>
  <c r="N16" i="36"/>
  <c r="T21" i="36"/>
  <c r="N21" i="36"/>
  <c r="N9" i="36"/>
  <c r="T9" i="36"/>
  <c r="N13" i="36"/>
  <c r="T13" i="36"/>
  <c r="N17" i="36"/>
  <c r="T17" i="36"/>
  <c r="T22" i="36"/>
  <c r="N22" i="36"/>
  <c r="T12" i="36"/>
  <c r="N12" i="36"/>
  <c r="N10" i="36"/>
  <c r="T10" i="36"/>
  <c r="T14" i="36"/>
  <c r="N14" i="36"/>
  <c r="N19" i="36"/>
  <c r="T19" i="36"/>
  <c r="N23" i="36"/>
  <c r="T23" i="36"/>
  <c r="N11" i="36"/>
  <c r="T11" i="36"/>
  <c r="N15" i="36"/>
  <c r="T15" i="36"/>
  <c r="N20" i="36"/>
  <c r="T20" i="36"/>
  <c r="N25" i="36"/>
  <c r="T25" i="36"/>
  <c r="Q12" i="41"/>
  <c r="N12" i="41"/>
  <c r="T12" i="41"/>
  <c r="Q16" i="41"/>
  <c r="N16" i="41"/>
  <c r="T16" i="41"/>
  <c r="T21" i="41"/>
  <c r="Q21" i="41"/>
  <c r="N21" i="41"/>
  <c r="E12" i="41"/>
  <c r="E16" i="41"/>
  <c r="E21" i="41"/>
  <c r="N9" i="41"/>
  <c r="T9" i="41"/>
  <c r="Q9" i="41"/>
  <c r="Q13" i="41"/>
  <c r="T13" i="41"/>
  <c r="N13" i="41"/>
  <c r="Q17" i="41"/>
  <c r="N17" i="41"/>
  <c r="T17" i="41"/>
  <c r="Q22" i="41"/>
  <c r="T22" i="41"/>
  <c r="N22" i="41"/>
  <c r="E9" i="41"/>
  <c r="E13" i="41"/>
  <c r="E17" i="41"/>
  <c r="E22" i="41"/>
  <c r="K10" i="41"/>
  <c r="K12" i="41"/>
  <c r="K14" i="41"/>
  <c r="K16" i="41"/>
  <c r="K19" i="41"/>
  <c r="K21" i="41"/>
  <c r="K23" i="41"/>
  <c r="N10" i="41"/>
  <c r="T10" i="41"/>
  <c r="Q10" i="41"/>
  <c r="T14" i="41"/>
  <c r="N14" i="41"/>
  <c r="Q14" i="41"/>
  <c r="T19" i="41"/>
  <c r="N19" i="41"/>
  <c r="Q19" i="41"/>
  <c r="T23" i="41"/>
  <c r="N23" i="41"/>
  <c r="Q23" i="41"/>
  <c r="E10" i="41"/>
  <c r="E14" i="41"/>
  <c r="E19" i="41"/>
  <c r="E23" i="41"/>
  <c r="N11" i="41"/>
  <c r="Q11" i="41"/>
  <c r="T11" i="41"/>
  <c r="Q15" i="41"/>
  <c r="N15" i="41"/>
  <c r="T15" i="41"/>
  <c r="Q20" i="41"/>
  <c r="N20" i="41"/>
  <c r="T20" i="41"/>
  <c r="N25" i="41"/>
  <c r="T25" i="41"/>
  <c r="Q25" i="41"/>
  <c r="E11" i="41"/>
  <c r="E15" i="41"/>
  <c r="E20" i="41"/>
  <c r="E25" i="41"/>
  <c r="K9" i="41"/>
  <c r="K11" i="41"/>
  <c r="K13" i="41"/>
  <c r="K15" i="41"/>
  <c r="K17" i="41"/>
  <c r="K20" i="41"/>
  <c r="K22" i="41"/>
  <c r="K25" i="41"/>
  <c r="Q11" i="43"/>
  <c r="N11" i="43"/>
  <c r="K11" i="43"/>
  <c r="Q15" i="43"/>
  <c r="N15" i="43"/>
  <c r="K15" i="43"/>
  <c r="Q20" i="43"/>
  <c r="N20" i="43"/>
  <c r="K20" i="43"/>
  <c r="H11" i="43"/>
  <c r="H15" i="43"/>
  <c r="H20" i="43"/>
  <c r="Q8" i="43"/>
  <c r="N8" i="43"/>
  <c r="K8" i="43"/>
  <c r="Q12" i="43"/>
  <c r="N12" i="43"/>
  <c r="K12" i="43"/>
  <c r="N16" i="43"/>
  <c r="Q16" i="43"/>
  <c r="K16" i="43"/>
  <c r="Q21" i="43"/>
  <c r="N21" i="43"/>
  <c r="K21" i="43"/>
  <c r="H8" i="43"/>
  <c r="H12" i="43"/>
  <c r="H16" i="43"/>
  <c r="H21" i="43"/>
  <c r="Q9" i="43"/>
  <c r="N9" i="43"/>
  <c r="K9" i="43"/>
  <c r="Q13" i="43"/>
  <c r="K13" i="43"/>
  <c r="N13" i="43"/>
  <c r="Q18" i="43"/>
  <c r="K18" i="43"/>
  <c r="N18" i="43"/>
  <c r="Q22" i="43"/>
  <c r="K22" i="43"/>
  <c r="N22" i="43"/>
  <c r="H9" i="43"/>
  <c r="H13" i="43"/>
  <c r="H18" i="43"/>
  <c r="H22" i="43"/>
  <c r="N10" i="43"/>
  <c r="K10" i="43"/>
  <c r="Q10" i="43"/>
  <c r="N14" i="43"/>
  <c r="Q14" i="43"/>
  <c r="K14" i="43"/>
  <c r="N19" i="43"/>
  <c r="K19" i="43"/>
  <c r="Q19" i="43"/>
  <c r="N24" i="43"/>
  <c r="K24" i="43"/>
  <c r="Q24" i="43"/>
  <c r="H10" i="43"/>
  <c r="H14" i="43"/>
  <c r="H19" i="43"/>
  <c r="H24" i="43"/>
  <c r="E10" i="36"/>
  <c r="E12" i="36"/>
  <c r="E23" i="36"/>
  <c r="E18" i="43"/>
  <c r="E14" i="36"/>
  <c r="E16" i="36"/>
  <c r="E19" i="36"/>
  <c r="E21" i="36"/>
  <c r="E9" i="43"/>
  <c r="E14" i="43"/>
  <c r="E16" i="43"/>
  <c r="H9" i="41"/>
  <c r="H10" i="41"/>
  <c r="H11" i="41"/>
  <c r="H12" i="41"/>
  <c r="H13" i="41"/>
  <c r="H14" i="41"/>
  <c r="H15" i="41"/>
  <c r="H16" i="41"/>
  <c r="H17" i="41"/>
  <c r="H19" i="41"/>
  <c r="H20" i="41"/>
  <c r="H21" i="41"/>
  <c r="H22" i="41"/>
  <c r="H23" i="41"/>
  <c r="H25" i="41"/>
  <c r="E13" i="43"/>
  <c r="E19" i="43"/>
  <c r="E21" i="43"/>
  <c r="E24" i="43"/>
  <c r="E8" i="43"/>
  <c r="E22" i="43"/>
  <c r="E10" i="43"/>
  <c r="E12" i="43"/>
  <c r="E11" i="43"/>
  <c r="E15" i="43"/>
  <c r="E20" i="43"/>
  <c r="E9" i="36"/>
  <c r="E11" i="36"/>
  <c r="E13" i="36"/>
  <c r="E15" i="36"/>
  <c r="E17" i="36"/>
  <c r="E20" i="36"/>
  <c r="E22" i="36"/>
  <c r="E25" i="36"/>
  <c r="F26" i="2" l="1"/>
  <c r="F25" i="2"/>
  <c r="F24" i="2"/>
  <c r="F23" i="2"/>
  <c r="F22" i="2"/>
  <c r="F21" i="2"/>
  <c r="F20" i="2"/>
  <c r="F19" i="2"/>
  <c r="F18" i="2"/>
  <c r="F17" i="2"/>
  <c r="F16" i="2"/>
  <c r="F15" i="2"/>
  <c r="F14" i="2"/>
  <c r="F13" i="2"/>
  <c r="F12" i="2"/>
  <c r="F11" i="2"/>
  <c r="F10" i="2"/>
  <c r="F9" i="2"/>
  <c r="F8" i="2"/>
  <c r="F6" i="2"/>
  <c r="Q25" i="36" l="1"/>
  <c r="Q23" i="36"/>
  <c r="Q22" i="36"/>
  <c r="Q21" i="36"/>
  <c r="Q20" i="36"/>
  <c r="Q19" i="36"/>
  <c r="Q17" i="36"/>
  <c r="Q16" i="36"/>
  <c r="Q15" i="36"/>
  <c r="Q14" i="36"/>
  <c r="Q13" i="36"/>
  <c r="Q12" i="36"/>
  <c r="Q11" i="36"/>
  <c r="Q10" i="36"/>
  <c r="Q9" i="36"/>
  <c r="H25" i="36"/>
  <c r="H23" i="36"/>
  <c r="H21" i="36"/>
  <c r="H20" i="36"/>
  <c r="H19" i="36"/>
  <c r="H17" i="36"/>
  <c r="H16" i="36"/>
  <c r="H15" i="36"/>
  <c r="H14" i="36"/>
  <c r="H13" i="36"/>
  <c r="H12" i="36"/>
  <c r="H11" i="36"/>
  <c r="H10" i="36"/>
  <c r="H9" i="36"/>
  <c r="H22" i="36"/>
  <c r="T7" i="36" l="1"/>
  <c r="N7" i="36"/>
  <c r="Q7" i="36"/>
  <c r="H7" i="36"/>
  <c r="K7" i="36"/>
  <c r="Q6" i="43"/>
  <c r="H6" i="43"/>
  <c r="N6" i="43"/>
  <c r="K6" i="43"/>
  <c r="E6" i="43"/>
  <c r="W6" i="39"/>
  <c r="E6" i="39"/>
  <c r="T6" i="39"/>
  <c r="K6" i="39"/>
  <c r="Q6" i="39"/>
  <c r="H6" i="39"/>
  <c r="N6" i="39"/>
  <c r="E7" i="36"/>
  <c r="T7" i="41"/>
  <c r="E7" i="41"/>
  <c r="K7" i="41"/>
  <c r="Q7" i="41"/>
  <c r="N7" i="41"/>
  <c r="H7" i="41"/>
  <c r="K25" i="36" l="1"/>
  <c r="K9" i="36"/>
  <c r="K10" i="36"/>
  <c r="K11" i="36"/>
  <c r="K12" i="36"/>
  <c r="K13" i="36"/>
  <c r="K14" i="36"/>
  <c r="K15" i="36"/>
  <c r="K16" i="36"/>
  <c r="K17" i="36"/>
  <c r="K19" i="36"/>
  <c r="K20" i="36"/>
  <c r="K21" i="36"/>
  <c r="K22" i="36"/>
  <c r="K23" i="36"/>
  <c r="C7" i="33" l="1"/>
  <c r="D7" i="33" s="1"/>
  <c r="C22" i="33" l="1"/>
  <c r="D22" i="33" s="1"/>
  <c r="C19" i="33"/>
  <c r="D19" i="33" s="1"/>
  <c r="C20" i="33"/>
  <c r="D20" i="33" s="1"/>
  <c r="C14" i="33"/>
  <c r="D14" i="33" s="1"/>
  <c r="C25" i="33"/>
  <c r="D25" i="33" s="1"/>
  <c r="C17" i="33"/>
  <c r="D17" i="33" s="1"/>
  <c r="C9" i="33"/>
  <c r="D9" i="33" s="1"/>
  <c r="C13" i="33"/>
  <c r="D13" i="33" s="1"/>
  <c r="C11" i="33"/>
  <c r="D11" i="33" s="1"/>
  <c r="C21" i="33"/>
  <c r="D21" i="33" s="1"/>
  <c r="C23" i="33"/>
  <c r="D23" i="33" s="1"/>
  <c r="C12" i="33"/>
  <c r="D12" i="33" s="1"/>
  <c r="C15" i="33"/>
  <c r="D15" i="33" s="1"/>
  <c r="C10" i="33"/>
  <c r="D10" i="33" s="1"/>
  <c r="C16" i="33"/>
  <c r="D16" i="33" s="1"/>
  <c r="C21" i="29"/>
  <c r="D21" i="29" s="1"/>
  <c r="C12" i="29"/>
  <c r="D12" i="29" s="1"/>
  <c r="C20" i="29"/>
  <c r="D20" i="29" s="1"/>
  <c r="C11" i="29"/>
  <c r="D11" i="29" s="1"/>
  <c r="C23" i="29"/>
  <c r="D23" i="29" s="1"/>
  <c r="C14" i="29"/>
  <c r="D14" i="29" s="1"/>
  <c r="C22" i="29"/>
  <c r="D22" i="29" s="1"/>
  <c r="C25" i="29"/>
  <c r="D25" i="29" s="1"/>
  <c r="C16" i="29"/>
  <c r="D16" i="29" s="1"/>
  <c r="C13" i="29"/>
  <c r="D13" i="29" s="1"/>
  <c r="C15" i="29"/>
  <c r="D15" i="29" s="1"/>
  <c r="C17" i="29"/>
  <c r="D17" i="29" s="1"/>
  <c r="C19" i="29"/>
  <c r="D19" i="29" s="1"/>
  <c r="C10" i="29"/>
  <c r="D10" i="29" s="1"/>
  <c r="C9" i="29"/>
  <c r="D9" i="29" s="1"/>
  <c r="F15" i="79" l="1"/>
  <c r="F6" i="79" l="1"/>
</calcChain>
</file>

<file path=xl/sharedStrings.xml><?xml version="1.0" encoding="utf-8"?>
<sst xmlns="http://schemas.openxmlformats.org/spreadsheetml/2006/main" count="2017" uniqueCount="672">
  <si>
    <t>Skupaj</t>
  </si>
  <si>
    <t>Vir: Statistični urad RS</t>
  </si>
  <si>
    <t>A Kmetijstvo in lov, gozdarstvo, ribištvo</t>
  </si>
  <si>
    <t>B Rudarstvo</t>
  </si>
  <si>
    <t>C Predelovalne dejavnosti</t>
  </si>
  <si>
    <t>D Oskrba z el. energijo, plinom in paro</t>
  </si>
  <si>
    <t>E Oskr. z vodo; rav. z odpl., odp.; san. okolja</t>
  </si>
  <si>
    <t>F Gradbeništvo</t>
  </si>
  <si>
    <t>G Trgovina; vzdrž. in popravila mot. vozil</t>
  </si>
  <si>
    <t>H Promet in skladiščenje</t>
  </si>
  <si>
    <t>I Gostinstvo</t>
  </si>
  <si>
    <t>J Informacijske in komunikacijske dej.</t>
  </si>
  <si>
    <t>K Finančne in zavarovalniške dej.</t>
  </si>
  <si>
    <t>L Poslovanje z nepremičninami</t>
  </si>
  <si>
    <t>M Strokovne, znanstvene in tehnične dej.</t>
  </si>
  <si>
    <t>N Druge raznovrstne poslovne dej.</t>
  </si>
  <si>
    <t>O Javna uprava in obramba; obv. soc. varnost</t>
  </si>
  <si>
    <t>P Izobraževanje</t>
  </si>
  <si>
    <t>Q Zdravstvo in socialno varstvo</t>
  </si>
  <si>
    <t>R Kulturne, razvedrilne in rekreac. dej.</t>
  </si>
  <si>
    <t>S Druge dejavnosti</t>
  </si>
  <si>
    <t>T Gospod. z zap. hiš. os.; prz. za last. rabo</t>
  </si>
  <si>
    <t>Slovenija</t>
  </si>
  <si>
    <t>Celje</t>
  </si>
  <si>
    <t>Koper</t>
  </si>
  <si>
    <t>Kranj</t>
  </si>
  <si>
    <t>Ljubljana</t>
  </si>
  <si>
    <t>Maribor</t>
  </si>
  <si>
    <t>Murska Sobota</t>
  </si>
  <si>
    <t>Nova Gorica</t>
  </si>
  <si>
    <t>Novo mesto</t>
  </si>
  <si>
    <t>Ptuj</t>
  </si>
  <si>
    <t>Sevnica</t>
  </si>
  <si>
    <t>Trbovlje</t>
  </si>
  <si>
    <t>Velenje</t>
  </si>
  <si>
    <t>Vzhodna Slovenija</t>
  </si>
  <si>
    <t>Pomurska</t>
  </si>
  <si>
    <t>Podravska</t>
  </si>
  <si>
    <t>Koroška</t>
  </si>
  <si>
    <t>Savinjska</t>
  </si>
  <si>
    <t>Zasavska</t>
  </si>
  <si>
    <t>Jugovzhodna Slovenija</t>
  </si>
  <si>
    <t>Zahodna Slovenija</t>
  </si>
  <si>
    <t>Osrednjeslovenska</t>
  </si>
  <si>
    <t>Gorenjska</t>
  </si>
  <si>
    <t>Goriška</t>
  </si>
  <si>
    <t>Obalno-kraška</t>
  </si>
  <si>
    <t xml:space="preserve">iztek zaposlitve  </t>
  </si>
  <si>
    <t>za določen čas</t>
  </si>
  <si>
    <t xml:space="preserve">iskalec prve </t>
  </si>
  <si>
    <t>zaposlitve</t>
  </si>
  <si>
    <t>stečaj</t>
  </si>
  <si>
    <t>Odjavljeni skupaj</t>
  </si>
  <si>
    <t>zaposlitev oz.</t>
  </si>
  <si>
    <t>samozaposlitev</t>
  </si>
  <si>
    <t xml:space="preserve">prehod v </t>
  </si>
  <si>
    <t>neaktivnost</t>
  </si>
  <si>
    <t xml:space="preserve">kršitev </t>
  </si>
  <si>
    <t>obveznosti</t>
  </si>
  <si>
    <t>skupaj</t>
  </si>
  <si>
    <t>regija</t>
  </si>
  <si>
    <t>služba</t>
  </si>
  <si>
    <t>Dejavnost</t>
  </si>
  <si>
    <t>Indeks</t>
  </si>
  <si>
    <t>Območna služba</t>
  </si>
  <si>
    <t>Občina izven RS</t>
  </si>
  <si>
    <t xml:space="preserve">Kohezijska/statistična </t>
  </si>
  <si>
    <t xml:space="preserve">Območna  </t>
  </si>
  <si>
    <t>Odjavljeni</t>
  </si>
  <si>
    <t>drugi</t>
  </si>
  <si>
    <t>razlogi</t>
  </si>
  <si>
    <t xml:space="preserve">drugi </t>
  </si>
  <si>
    <t>Vsi</t>
  </si>
  <si>
    <t>%</t>
  </si>
  <si>
    <t>ženske</t>
  </si>
  <si>
    <t>15-29 let</t>
  </si>
  <si>
    <t>50 let ali več</t>
  </si>
  <si>
    <t>brezposelni</t>
  </si>
  <si>
    <t>dolgotrajno</t>
  </si>
  <si>
    <t>prve zaposlitve</t>
  </si>
  <si>
    <t>iskalci</t>
  </si>
  <si>
    <t>invalidi</t>
  </si>
  <si>
    <t>Območna</t>
  </si>
  <si>
    <t>15-24 let</t>
  </si>
  <si>
    <t>25-29 let</t>
  </si>
  <si>
    <t>30-39 let</t>
  </si>
  <si>
    <t>40-49 let</t>
  </si>
  <si>
    <t>55-59 let</t>
  </si>
  <si>
    <t>60 let ali več</t>
  </si>
  <si>
    <t>Kohezijska/statistična</t>
  </si>
  <si>
    <t>1+2</t>
  </si>
  <si>
    <t>OŠ ali manj</t>
  </si>
  <si>
    <t xml:space="preserve">3+4 - nižje, </t>
  </si>
  <si>
    <t>5 - srednje tehniško,</t>
  </si>
  <si>
    <t>strokovno, splošno izobr.</t>
  </si>
  <si>
    <t xml:space="preserve">7 - visokošolsko izobr. </t>
  </si>
  <si>
    <t>druge stopnje</t>
  </si>
  <si>
    <t>8 - visokošolsko izobr.</t>
  </si>
  <si>
    <t>6 - visokošolsko izobr.</t>
  </si>
  <si>
    <t>prve stopnje</t>
  </si>
  <si>
    <t>do 2 meseca</t>
  </si>
  <si>
    <t>3 do 5 mesecev</t>
  </si>
  <si>
    <t>6 do 11 mesecev</t>
  </si>
  <si>
    <t>12 do 23 mesecev</t>
  </si>
  <si>
    <t>24 ali več mesecev</t>
  </si>
  <si>
    <t xml:space="preserve">Delež prejemnikov DN v </t>
  </si>
  <si>
    <t>brezposelnosti, v %</t>
  </si>
  <si>
    <t>invalidov</t>
  </si>
  <si>
    <t>Obravnavani</t>
  </si>
  <si>
    <t>komisiji</t>
  </si>
  <si>
    <t>Ocena zaposljivosti (izdane odločbe)</t>
  </si>
  <si>
    <t xml:space="preserve">na  </t>
  </si>
  <si>
    <t>zaposlitveno</t>
  </si>
  <si>
    <t>zaposljivi v</t>
  </si>
  <si>
    <t>podp. dej.</t>
  </si>
  <si>
    <t>zaščitni zap.</t>
  </si>
  <si>
    <t>nezaposljivi</t>
  </si>
  <si>
    <t>vsi</t>
  </si>
  <si>
    <t>zaposlitvi</t>
  </si>
  <si>
    <t>v zaščitni</t>
  </si>
  <si>
    <t>v podporni</t>
  </si>
  <si>
    <t>Zaposleni invalidi</t>
  </si>
  <si>
    <t>Osebno delovno dovoljenje</t>
  </si>
  <si>
    <t>Dovoljenje za zaposlitev</t>
  </si>
  <si>
    <t>Dovoljenje za delo</t>
  </si>
  <si>
    <t>dovoljenja</t>
  </si>
  <si>
    <t>Vrsta delovnega</t>
  </si>
  <si>
    <t>novo delovno dovoljenje</t>
  </si>
  <si>
    <t>brez kontrole trga dela</t>
  </si>
  <si>
    <t>napoteni delavci</t>
  </si>
  <si>
    <t>poslovodni delavci</t>
  </si>
  <si>
    <t>sezonsko delo</t>
  </si>
  <si>
    <t>Izvajanje storitev brez del. dovoljenja</t>
  </si>
  <si>
    <t>Izdana delovna dovoljenja</t>
  </si>
  <si>
    <t>Veljavna delovna dovoljenja</t>
  </si>
  <si>
    <t>Veljavna</t>
  </si>
  <si>
    <t>delovna dovoljenja</t>
  </si>
  <si>
    <t>Država</t>
  </si>
  <si>
    <t>Države z območja nekdanje Jugoslavije</t>
  </si>
  <si>
    <t>Bosna in Hercegovina</t>
  </si>
  <si>
    <t>Hrvaška</t>
  </si>
  <si>
    <t>Srbija</t>
  </si>
  <si>
    <t>Kosovo</t>
  </si>
  <si>
    <t>Druge države</t>
  </si>
  <si>
    <t>Delovno aktivni, skupaj</t>
  </si>
  <si>
    <t>srednje poklicno izobr.</t>
  </si>
  <si>
    <t>Prejemniki,</t>
  </si>
  <si>
    <t>nazaj na kazalo</t>
  </si>
  <si>
    <t>Tabela 1: Delovno aktivno prebivalstvo po področjih dejavnosti, Slovenija</t>
  </si>
  <si>
    <t>Tabela 2:</t>
  </si>
  <si>
    <t>50-54 let</t>
  </si>
  <si>
    <t>Tabela 13: Prejemniki denarnega nadomestila, območne službe</t>
  </si>
  <si>
    <t>Tabela 12sr: Registrirane brezposelne osebe po trajanju brezposelnosti, statistične regije</t>
  </si>
  <si>
    <t>Pregledi za Slovenijo</t>
  </si>
  <si>
    <t>Tabela 1:</t>
  </si>
  <si>
    <t>Delovno aktivno prebivalstvo po področjih dejavnosti</t>
  </si>
  <si>
    <t>Stopnja registirane brezposelnosti</t>
  </si>
  <si>
    <t>Tabela 3:</t>
  </si>
  <si>
    <t>Novoprijavljene brezposelne osebe</t>
  </si>
  <si>
    <t>Tabela 5:</t>
  </si>
  <si>
    <t>Novoprijavljene brezposelne osebe po razlogih prijave</t>
  </si>
  <si>
    <t>Tabela 6:</t>
  </si>
  <si>
    <t>Odjavljene brezposelne osebe</t>
  </si>
  <si>
    <t>Tabela 7:</t>
  </si>
  <si>
    <t>Odjavljene brezposelne osebe po razlogih odjave</t>
  </si>
  <si>
    <t>Tabela 8:</t>
  </si>
  <si>
    <t>Kategorije registriranih brezposelnih oseb</t>
  </si>
  <si>
    <t>Tabela 9:</t>
  </si>
  <si>
    <t>Registrirane brezposelne osebe po starosti</t>
  </si>
  <si>
    <t>Tabela 10:</t>
  </si>
  <si>
    <t>Registrirane brezposelne osebe po ravni izobrazbe</t>
  </si>
  <si>
    <t>Registrirane brezposelne osebe po trajanju brezposelnosti</t>
  </si>
  <si>
    <t>Prejemniki denarnega nadomestila</t>
  </si>
  <si>
    <t>Tabela 4sr:</t>
  </si>
  <si>
    <t>Tabela 12: Registrirane brezposelne osebe po trajanju brezposelnosti, območne službe</t>
  </si>
  <si>
    <t>Tabela 11sr: Registrirane brezposelne osebe po ravni izobrazbe, statistične regije</t>
  </si>
  <si>
    <t>tretje stopnje (mag., dr.)</t>
  </si>
  <si>
    <t>Tabela 11: Registrirane brezposelne osebe po ravni izobrazbe, območne službe</t>
  </si>
  <si>
    <t>Tabela 10sr: Registrirane brezposelne osebe po starosti, statistične regije</t>
  </si>
  <si>
    <t>Tabela 10: Registrirane brezposelne osebe po starosti, območne službe</t>
  </si>
  <si>
    <t>Tabela 9sr: Kategorije registriranih brezposelnih oseb, statistične regije</t>
  </si>
  <si>
    <t>Tabela 9: Kategorije registriranih brezposelnih oseb, območne službe</t>
  </si>
  <si>
    <t>Tabela 8sr: Odjavljene brezposelne osebe po razlogih odjave, statistične regije</t>
  </si>
  <si>
    <t>Tabela 8: Odjavljene brezposelne osebe po razlogih odjave, območne službe</t>
  </si>
  <si>
    <t>Tabela 7: Odjavljene brezposelne osebe, območne službe</t>
  </si>
  <si>
    <t>Tabela 6sr: Novoprijavljene brezposelne osebe po razlogih prijave, statistične regije</t>
  </si>
  <si>
    <t>Tabela 6: Novoprijavljene brezposelne osebe po razlogih prijave, območne službe</t>
  </si>
  <si>
    <t>Tabela 5sr: Novoprijavljene brezposelne osebe, statistične regije</t>
  </si>
  <si>
    <t>Tabela 5: Novoprijavljene brezposelne osebe, območne službe</t>
  </si>
  <si>
    <t>Tabela 4: Registrirane brezposelne osebe, območne službe</t>
  </si>
  <si>
    <t>Razlika</t>
  </si>
  <si>
    <t>Tabela 4sr: Registrirane brezposelne osebe, statistične regije</t>
  </si>
  <si>
    <t>Registrirane brezposelne osebe</t>
  </si>
  <si>
    <t>Tabela 4:</t>
  </si>
  <si>
    <t>Tabela 11:</t>
  </si>
  <si>
    <t>Tabela 12:</t>
  </si>
  <si>
    <t>Tabela 13:</t>
  </si>
  <si>
    <t>Državljanstvo</t>
  </si>
  <si>
    <t>Reg. brezp.</t>
  </si>
  <si>
    <t>3+4+5</t>
  </si>
  <si>
    <t>6+7+8</t>
  </si>
  <si>
    <t>Statistična regija/</t>
  </si>
  <si>
    <t>osebe,</t>
  </si>
  <si>
    <t>stari</t>
  </si>
  <si>
    <t>stari 50</t>
  </si>
  <si>
    <t>OŠ ali</t>
  </si>
  <si>
    <t>srednješol.</t>
  </si>
  <si>
    <t>višje-, visoko-</t>
  </si>
  <si>
    <t>občina</t>
  </si>
  <si>
    <t>let ali več</t>
  </si>
  <si>
    <t>manj</t>
  </si>
  <si>
    <t>izobrazba</t>
  </si>
  <si>
    <t>šol. izobr.</t>
  </si>
  <si>
    <t>Apače</t>
  </si>
  <si>
    <t>Beltinci</t>
  </si>
  <si>
    <t>Cankova</t>
  </si>
  <si>
    <t>Črenšovci</t>
  </si>
  <si>
    <t>Dobrovnik</t>
  </si>
  <si>
    <t>Gornja Radgona</t>
  </si>
  <si>
    <t>Gornji Petrovci</t>
  </si>
  <si>
    <t>Grad</t>
  </si>
  <si>
    <t>Hodoš</t>
  </si>
  <si>
    <t>Kobilje</t>
  </si>
  <si>
    <t>Izvajanje Zakona o zaposlitveni rehabilitaciji in zaposlovanju invalidov</t>
  </si>
  <si>
    <t>Tabela 15:</t>
  </si>
  <si>
    <t>Tabela 18:</t>
  </si>
  <si>
    <t>Tabela 19:</t>
  </si>
  <si>
    <t>Tabela 20:</t>
  </si>
  <si>
    <t>Delovna dovoljenja po vrstah</t>
  </si>
  <si>
    <t>Tabela 21:</t>
  </si>
  <si>
    <t>Tabela 22:</t>
  </si>
  <si>
    <t>Delovna dovoljenja po državljanstvu</t>
  </si>
  <si>
    <t>Delovna dovoljenja po področjih dejavnosti</t>
  </si>
  <si>
    <t>Tabela 23:</t>
  </si>
  <si>
    <t>Državljani EU, ki so se zaposlili v Sloveniji</t>
  </si>
  <si>
    <t>Pregledi za kohezijski in statistične regije ter občine</t>
  </si>
  <si>
    <t>Tabela 24:</t>
  </si>
  <si>
    <t>Tabela 13sr:</t>
  </si>
  <si>
    <t>Tabela 5sr:</t>
  </si>
  <si>
    <t>Tabela 6sr:</t>
  </si>
  <si>
    <t>Tabela 7sr:</t>
  </si>
  <si>
    <t>Tabela 8sr:</t>
  </si>
  <si>
    <t>Tabela 9sr:</t>
  </si>
  <si>
    <t>Tabela 10sr:</t>
  </si>
  <si>
    <t>Tabela 11sr:</t>
  </si>
  <si>
    <t>Tabela 12sr:</t>
  </si>
  <si>
    <t>Število in struktura registrirane brezposelnosti, občine</t>
  </si>
  <si>
    <t>SKUPAJ</t>
  </si>
  <si>
    <t xml:space="preserve">vključeni v </t>
  </si>
  <si>
    <t>Novo</t>
  </si>
  <si>
    <t>CE</t>
  </si>
  <si>
    <t>KP</t>
  </si>
  <si>
    <t>KR</t>
  </si>
  <si>
    <t>LJ</t>
  </si>
  <si>
    <t>MB</t>
  </si>
  <si>
    <t>MS</t>
  </si>
  <si>
    <t>NG</t>
  </si>
  <si>
    <t>NM</t>
  </si>
  <si>
    <t>PT</t>
  </si>
  <si>
    <t>SE</t>
  </si>
  <si>
    <t>TR</t>
  </si>
  <si>
    <t>VE</t>
  </si>
  <si>
    <t>-</t>
  </si>
  <si>
    <t>UKREP/AKTIVNOST/PODAKTIVNOST</t>
  </si>
  <si>
    <t>Območne službe</t>
  </si>
  <si>
    <t>SKUPAJ APZ</t>
  </si>
  <si>
    <t>UKREP 1: USPOSABLJANJE IN IZOBRAŽEVANJE</t>
  </si>
  <si>
    <t>UKREP 3: SPODBUDE ZA ZAPOSLITEV</t>
  </si>
  <si>
    <t>UKREP 4: KREIRANJE NOVIH DELOVNIH MEST</t>
  </si>
  <si>
    <t>dovoljenje za delo</t>
  </si>
  <si>
    <t>dovoljenje za zaposlitev</t>
  </si>
  <si>
    <t>izvajanje storitev brez del. dov.</t>
  </si>
  <si>
    <t>Delovna dovoljenja po OS sedeža delodajalca</t>
  </si>
  <si>
    <t>Laško</t>
  </si>
  <si>
    <t>Slovenske Konjice</t>
  </si>
  <si>
    <t>Šentjur</t>
  </si>
  <si>
    <t>Šmarje pri Jelšah</t>
  </si>
  <si>
    <t>Žalec</t>
  </si>
  <si>
    <t>Ilirska Bistrica</t>
  </si>
  <si>
    <t>Izola</t>
  </si>
  <si>
    <t>Piran</t>
  </si>
  <si>
    <t>Postojna</t>
  </si>
  <si>
    <t>Sežana</t>
  </si>
  <si>
    <t>Jesenice</t>
  </si>
  <si>
    <t>Radovljica</t>
  </si>
  <si>
    <t>Tržič</t>
  </si>
  <si>
    <t>Cerknica</t>
  </si>
  <si>
    <t>Domžale</t>
  </si>
  <si>
    <t>Grosuplje</t>
  </si>
  <si>
    <t>Kamnik</t>
  </si>
  <si>
    <t>Kočevje</t>
  </si>
  <si>
    <t>Logatec</t>
  </si>
  <si>
    <t>Ribnica</t>
  </si>
  <si>
    <t>Vrhnika</t>
  </si>
  <si>
    <t>Lenart</t>
  </si>
  <si>
    <t>Pesnica</t>
  </si>
  <si>
    <t>Ruše</t>
  </si>
  <si>
    <t>Slovenska Bistrica</t>
  </si>
  <si>
    <t>Lendava</t>
  </si>
  <si>
    <t>Ljutomer</t>
  </si>
  <si>
    <t>Ajdovščina</t>
  </si>
  <si>
    <t>Idrija</t>
  </si>
  <si>
    <t>Tolmin</t>
  </si>
  <si>
    <t>Črnomelj</t>
  </si>
  <si>
    <t>Metlika</t>
  </si>
  <si>
    <t>Ormož</t>
  </si>
  <si>
    <t>Brežice</t>
  </si>
  <si>
    <t>Krško</t>
  </si>
  <si>
    <t>Hrastnik</t>
  </si>
  <si>
    <t>Litija</t>
  </si>
  <si>
    <t>Dravograd</t>
  </si>
  <si>
    <t>Mozirje</t>
  </si>
  <si>
    <t>Radlje ob Dravi</t>
  </si>
  <si>
    <t>Ravne na Koroškem</t>
  </si>
  <si>
    <t>Slovenj Gradec</t>
  </si>
  <si>
    <t>Dolenske toplice</t>
  </si>
  <si>
    <t>Kostel</t>
  </si>
  <si>
    <t>Loški potok</t>
  </si>
  <si>
    <t>Mirna</t>
  </si>
  <si>
    <t>Mirna peč</t>
  </si>
  <si>
    <t>Mokronog-Trebelno</t>
  </si>
  <si>
    <t>Osilnica</t>
  </si>
  <si>
    <t>Semič</t>
  </si>
  <si>
    <t>Sodražica</t>
  </si>
  <si>
    <t>Straža</t>
  </si>
  <si>
    <t>Šentjernej</t>
  </si>
  <si>
    <t>Šentrupert</t>
  </si>
  <si>
    <t>Škocjan</t>
  </si>
  <si>
    <t>Šmarješke toplice</t>
  </si>
  <si>
    <t>Trebne</t>
  </si>
  <si>
    <t>Žužemberk</t>
  </si>
  <si>
    <t>Črna na Koroškem</t>
  </si>
  <si>
    <t>Mežica</t>
  </si>
  <si>
    <t>Mislinja</t>
  </si>
  <si>
    <t>Muta</t>
  </si>
  <si>
    <t>Podvelka</t>
  </si>
  <si>
    <t>Prevalje</t>
  </si>
  <si>
    <t>Ribnica na Pohorju</t>
  </si>
  <si>
    <t>Vuzenica</t>
  </si>
  <si>
    <t>Bloke</t>
  </si>
  <si>
    <t>Loška dolina</t>
  </si>
  <si>
    <t>Pivka</t>
  </si>
  <si>
    <t>Benedikt</t>
  </si>
  <si>
    <t>Cerkvenjak</t>
  </si>
  <si>
    <t>Cirkulane</t>
  </si>
  <si>
    <t>Destrnik</t>
  </si>
  <si>
    <t>Dornava</t>
  </si>
  <si>
    <t>Duplek</t>
  </si>
  <si>
    <t>Gorišnica</t>
  </si>
  <si>
    <t>Hajdina</t>
  </si>
  <si>
    <t>Hoče-Slivnica</t>
  </si>
  <si>
    <t>Juršinci</t>
  </si>
  <si>
    <t>Kidričevo</t>
  </si>
  <si>
    <t>Kungota</t>
  </si>
  <si>
    <t>Lovrenc na Pohorju</t>
  </si>
  <si>
    <t>Majšperk</t>
  </si>
  <si>
    <t>Makole</t>
  </si>
  <si>
    <t>Markovci</t>
  </si>
  <si>
    <t>Miklavž na Dravskem polju</t>
  </si>
  <si>
    <t>Oplotnica</t>
  </si>
  <si>
    <t>Podlehnik</t>
  </si>
  <si>
    <t>Poljčane</t>
  </si>
  <si>
    <t>Rače-Fram</t>
  </si>
  <si>
    <t>Selnica ob Dravi</t>
  </si>
  <si>
    <t>Središče ob Dravi</t>
  </si>
  <si>
    <t>Starše</t>
  </si>
  <si>
    <t>Sveta Ana</t>
  </si>
  <si>
    <t>Sveta Trojica v Slovenskih Goricah</t>
  </si>
  <si>
    <t>Sveti Andraž v Slovenskih Goricah</t>
  </si>
  <si>
    <t>Sveti Jurij v Slovenskih Goricah</t>
  </si>
  <si>
    <t>Sveti tomaž</t>
  </si>
  <si>
    <t>Šentilj</t>
  </si>
  <si>
    <t>Trnovska vas</t>
  </si>
  <si>
    <t>Videm</t>
  </si>
  <si>
    <t>Zavrč</t>
  </si>
  <si>
    <t>Žetale</t>
  </si>
  <si>
    <t>Križevci</t>
  </si>
  <si>
    <t>Kuzma</t>
  </si>
  <si>
    <t>Moravske toplice</t>
  </si>
  <si>
    <t>Odranci</t>
  </si>
  <si>
    <t>Puconci</t>
  </si>
  <si>
    <t>Radenci</t>
  </si>
  <si>
    <t>Razkrižje</t>
  </si>
  <si>
    <t>Rogašovci</t>
  </si>
  <si>
    <t>Sveti Jurijob Ščavnici</t>
  </si>
  <si>
    <t>Šalovci</t>
  </si>
  <si>
    <t>Tišina</t>
  </si>
  <si>
    <t>Turnišče</t>
  </si>
  <si>
    <t>Velika Polana</t>
  </si>
  <si>
    <t>Veržej</t>
  </si>
  <si>
    <t>Bistrica ob Sotli</t>
  </si>
  <si>
    <t>Braslovče</t>
  </si>
  <si>
    <t>Dobje</t>
  </si>
  <si>
    <t>Dobrna</t>
  </si>
  <si>
    <t>Gornji grad</t>
  </si>
  <si>
    <t>Kozje</t>
  </si>
  <si>
    <t>Ljubno</t>
  </si>
  <si>
    <t>Luče</t>
  </si>
  <si>
    <t>Nazarje</t>
  </si>
  <si>
    <t>Podčetrtek</t>
  </si>
  <si>
    <t>Polzela</t>
  </si>
  <si>
    <t>Prebold</t>
  </si>
  <si>
    <t>Radeče</t>
  </si>
  <si>
    <t>Rečica ob Savinji</t>
  </si>
  <si>
    <t>Rogaška Slatina</t>
  </si>
  <si>
    <t>Rogatec</t>
  </si>
  <si>
    <t>Solčava</t>
  </si>
  <si>
    <t>Šmartno ob Paki</t>
  </si>
  <si>
    <t>Šoštanj</t>
  </si>
  <si>
    <t>Štore</t>
  </si>
  <si>
    <t>Tabor</t>
  </si>
  <si>
    <t>Vitanje</t>
  </si>
  <si>
    <t>Vojnik</t>
  </si>
  <si>
    <t>Vransko</t>
  </si>
  <si>
    <t>Zreče</t>
  </si>
  <si>
    <t>Kostanjevica na Krki</t>
  </si>
  <si>
    <t>Zagorje ob Savi</t>
  </si>
  <si>
    <t>Bled</t>
  </si>
  <si>
    <t>Bohinj</t>
  </si>
  <si>
    <t>Cerklje na Gorenjskem</t>
  </si>
  <si>
    <t>Gorenja vas-Poljane</t>
  </si>
  <si>
    <t>Gorje</t>
  </si>
  <si>
    <t>Jezersko</t>
  </si>
  <si>
    <t>Kranjska gora</t>
  </si>
  <si>
    <t>Naklo</t>
  </si>
  <si>
    <t>Preddvor</t>
  </si>
  <si>
    <t>Šenčur</t>
  </si>
  <si>
    <t>Škofja loka</t>
  </si>
  <si>
    <t>Železniki</t>
  </si>
  <si>
    <t>Žiri</t>
  </si>
  <si>
    <t>Žirovnica</t>
  </si>
  <si>
    <t>Bovec</t>
  </si>
  <si>
    <t>Brda</t>
  </si>
  <si>
    <t>Cerkno</t>
  </si>
  <si>
    <t>Kanal</t>
  </si>
  <si>
    <t>Kobarid</t>
  </si>
  <si>
    <t>Miren-Kostanjevica</t>
  </si>
  <si>
    <t>Renče-Vogrsko</t>
  </si>
  <si>
    <t>Šempeter-Vrtojba</t>
  </si>
  <si>
    <t>Vipava</t>
  </si>
  <si>
    <t>Divača</t>
  </si>
  <si>
    <t>Hrpelje-Kozina</t>
  </si>
  <si>
    <t>Komen</t>
  </si>
  <si>
    <t>Borovnica</t>
  </si>
  <si>
    <t>Brezovica</t>
  </si>
  <si>
    <t>Dobrepolje</t>
  </si>
  <si>
    <t>Dobrova-Polhov Gradec</t>
  </si>
  <si>
    <t>Dol pri Ljubljani</t>
  </si>
  <si>
    <t>Horjul</t>
  </si>
  <si>
    <t>Ig</t>
  </si>
  <si>
    <t>Ivančna Gorica</t>
  </si>
  <si>
    <t>Komenda</t>
  </si>
  <si>
    <t>Log-Dragomer</t>
  </si>
  <si>
    <t>Lukovica</t>
  </si>
  <si>
    <t>Medvode</t>
  </si>
  <si>
    <t>Mengeš</t>
  </si>
  <si>
    <t>Moravče</t>
  </si>
  <si>
    <t>Škofljica</t>
  </si>
  <si>
    <t>Šmartno pri Litiji</t>
  </si>
  <si>
    <t>Trzin</t>
  </si>
  <si>
    <t>Velike Lašče</t>
  </si>
  <si>
    <t>Vodice</t>
  </si>
  <si>
    <t>Države EU</t>
  </si>
  <si>
    <t>Ostale države</t>
  </si>
  <si>
    <t>Ni podatka o dejavnosti</t>
  </si>
  <si>
    <t>strok., splošno izobr.</t>
  </si>
  <si>
    <t>tretje st. (mag., dr.)</t>
  </si>
  <si>
    <t>Ostalo</t>
  </si>
  <si>
    <t>Posavska</t>
  </si>
  <si>
    <t>Primorsko-notranjska</t>
  </si>
  <si>
    <t>Ankaran</t>
  </si>
  <si>
    <t>1.2.1.1. Programi formalnega izobraževanja</t>
  </si>
  <si>
    <t>Prosta delovna mesta</t>
  </si>
  <si>
    <t>Tabela 3: Prosta delovna mesta, območne službe</t>
  </si>
  <si>
    <t xml:space="preserve">Podatki se nanašajo na zakon o zaposlovanju in delu tujcev (ZZDT-1) in ne vključujejo podatkov o enotnih dovoljenjih </t>
  </si>
  <si>
    <t>za prebivanje in delo po zakonu o zaposlovanju, samozaposlovanju in delu tujcev (ZZSDT).</t>
  </si>
  <si>
    <t>Tabela 17:</t>
  </si>
  <si>
    <t>Tabela 24: Število in struktura registrirane brezposelnosti, občine</t>
  </si>
  <si>
    <t>Tabela 23: Državljani EU, EGP in Švicarske konfederacije, ki so se zaposlili v Sloveniji</t>
  </si>
  <si>
    <t>Tabela 22: Delovna dovoljenja po OS sedeža delodajalca</t>
  </si>
  <si>
    <t>Tabela 21: Delovna dovoljenja po področjih dejavnosti</t>
  </si>
  <si>
    <t>Tabela 20: Delovna dovoljenja po državljanstvu</t>
  </si>
  <si>
    <t>Tabela 19: Delovna dovoljenja po vrstah delovnega dovoljenja</t>
  </si>
  <si>
    <t>U Dejavnost eksteritorialnih org. in teles</t>
  </si>
  <si>
    <t>Število oseb</t>
  </si>
  <si>
    <t>Povprečje</t>
  </si>
  <si>
    <t>Predhodni mesec</t>
  </si>
  <si>
    <t>BO</t>
  </si>
  <si>
    <t>Kumulativa</t>
  </si>
  <si>
    <t>Mesec</t>
  </si>
  <si>
    <t>Mesec -1</t>
  </si>
  <si>
    <t>Mesec -2</t>
  </si>
  <si>
    <t>Leto</t>
  </si>
  <si>
    <t>Leto -1</t>
  </si>
  <si>
    <t>SURS, Prejemniki DN (-1 mesec)</t>
  </si>
  <si>
    <t>Avstrija</t>
  </si>
  <si>
    <t>Belgija</t>
  </si>
  <si>
    <t>Bolgarija</t>
  </si>
  <si>
    <t>Češka republika</t>
  </si>
  <si>
    <t>Estonija</t>
  </si>
  <si>
    <t>Finska</t>
  </si>
  <si>
    <t>Francija</t>
  </si>
  <si>
    <t>Grčija</t>
  </si>
  <si>
    <t>Irska</t>
  </si>
  <si>
    <t>Italija</t>
  </si>
  <si>
    <t>Latvija</t>
  </si>
  <si>
    <t>Litva</t>
  </si>
  <si>
    <t>Madžarska</t>
  </si>
  <si>
    <t>Nemčija</t>
  </si>
  <si>
    <t>Nizozemska</t>
  </si>
  <si>
    <t>Poljska</t>
  </si>
  <si>
    <t>Portugalska</t>
  </si>
  <si>
    <t>Romunija</t>
  </si>
  <si>
    <t>Slovaška</t>
  </si>
  <si>
    <t>Španija</t>
  </si>
  <si>
    <t>Švedska</t>
  </si>
  <si>
    <t>1.1.1.4. Lokalni programi neformalnega izobraževanja in usposabljanja</t>
  </si>
  <si>
    <t>Tabela 2: Stopnja registrirane brezposelnosti, območne službe</t>
  </si>
  <si>
    <t>Vir podatkov o delovno aktivnem prebivalstvu je Statistični urad RS (SURS).</t>
  </si>
  <si>
    <t xml:space="preserve">Izračun stopnje registrirane brezposelnosti po območnih službah pripravlja Zavod RS za zaposlovanje. </t>
  </si>
  <si>
    <t>Tabela 16:</t>
  </si>
  <si>
    <t>Severna Makedonija</t>
  </si>
  <si>
    <t>Tabela 13sr: Prejemniki denarnega nadomestila, statistične regije</t>
  </si>
  <si>
    <t>Bilateralni sporazum o zaposlovanju (BIH, Srbija)</t>
  </si>
  <si>
    <t>Bilateralni sporazum o zap. (BIH, Srbija)</t>
  </si>
  <si>
    <t>presežni delavec,</t>
  </si>
  <si>
    <t>1.1.4.6. UDM za osebe na področju mednarodne zaščite in tujce</t>
  </si>
  <si>
    <t>Malta</t>
  </si>
  <si>
    <t>Danska</t>
  </si>
  <si>
    <t xml:space="preserve">Število brezposelniI </t>
  </si>
  <si>
    <t>reIabilitacijski</t>
  </si>
  <si>
    <t>reIabilitacijo</t>
  </si>
  <si>
    <t>Ciper</t>
  </si>
  <si>
    <t>3.1.2.4. Hitrejši vstop mladih na trg dela</t>
  </si>
  <si>
    <t>Tabela 14: Izvajanje Zakona o zaposlitveni rehabilitaciji in zaposlovanju invalidov, območne službe</t>
  </si>
  <si>
    <t>Ø 2022</t>
  </si>
  <si>
    <t>Moldavija, republika</t>
  </si>
  <si>
    <t>1.1.2.4. Projektno učenje mlajših odraslih (PUM-O+)</t>
  </si>
  <si>
    <t>1.1.2.2. Vključitev oseb v podporne in razvojne programe</t>
  </si>
  <si>
    <t>1.1.5.4. Delovni preizkus</t>
  </si>
  <si>
    <t>Ø 2023</t>
  </si>
  <si>
    <t>Švica</t>
  </si>
  <si>
    <t>Nepal</t>
  </si>
  <si>
    <t>1.1.1.1. Neformalno izobraževanje in usposabljanje (NIU+)</t>
  </si>
  <si>
    <t>1.1.4.1. Usposabljanje na delovnem mestu (UDM+)</t>
  </si>
  <si>
    <t>1.1.4.2. UDM Usposabljamo lokalno</t>
  </si>
  <si>
    <t>3.1.1.9. Spodbujanje zaposlovanja – Zaposli.me+</t>
  </si>
  <si>
    <t>Črna gora</t>
  </si>
  <si>
    <t>Tabela 7sr: Odjavljene brezposelne osebe, statistične regije</t>
  </si>
  <si>
    <t>4.2.1.1. Učne delavnice+</t>
  </si>
  <si>
    <t>XII 24</t>
  </si>
  <si>
    <t>Ø 2024</t>
  </si>
  <si>
    <t>D Oskrba z el. energijo, plinom, paro in hladnim zrakom</t>
  </si>
  <si>
    <t>G Trgovina</t>
  </si>
  <si>
    <t>H Prevoz in skladiščenje</t>
  </si>
  <si>
    <t>I Nastanitvene in gostinske dejavnosti</t>
  </si>
  <si>
    <t>J Založništvo, radiodifuzija ter produkcija in distribucija vsebin</t>
  </si>
  <si>
    <t>K Dej. v zvezi s telekomunikacijskimi, rač. programiranjem, svetovanjem, rač. Infrastrukturo in drugimi inf. storitvami</t>
  </si>
  <si>
    <t>L Finančne in zavarovalniške dej.</t>
  </si>
  <si>
    <t>M Poslovanje z nepremičninami</t>
  </si>
  <si>
    <t>N Strokovne, znanstvene in tehnične dej.</t>
  </si>
  <si>
    <t>O Druge raznovrstne poslovne dej.</t>
  </si>
  <si>
    <t>P Dej. javne uprave in obrambe; dej. obv. soc. varnost</t>
  </si>
  <si>
    <t>Q Izobraževanje</t>
  </si>
  <si>
    <t>R Zdravstvo in socialno varstvo</t>
  </si>
  <si>
    <t>S Kulturne, športne in rekreac. dej.</t>
  </si>
  <si>
    <t>T Druge dejavnosti</t>
  </si>
  <si>
    <t>U Dej.gospod.z zap.hišnim osebjem ter proizv. za lastno rabo</t>
  </si>
  <si>
    <t>V Dej. eksteritorialnih organizacij in teles</t>
  </si>
  <si>
    <t xml:space="preserve">S 1. januarjem 2025 je začela veljati nova različica Standardne klasifikacije dejavnosti, imenovana SKD 2025, ki je zamenjala SKD 2008. </t>
  </si>
  <si>
    <t>ZRSZ od leta 2025 naprej podatke prikazuje po SKD 2025, za pretekla obdobja pa po SKD 2008, zato podatki od leta 2025 naprej niso primerljivi s podatki iz prejšnjih let.</t>
  </si>
  <si>
    <t>Norveška</t>
  </si>
  <si>
    <t>1.1.1.2. Nacionalne poklicne kvalifikacije</t>
  </si>
  <si>
    <t>3.1.1.1. Trajno zaposlovanje mladih 2025</t>
  </si>
  <si>
    <t>1.1.2.5. Praktični programi za spodbujanje zaposlovanja</t>
  </si>
  <si>
    <t>Albanija</t>
  </si>
  <si>
    <t>Čile</t>
  </si>
  <si>
    <t>Filipini</t>
  </si>
  <si>
    <t>4.2.1.2. Spodbujanje zaposlovanja oseb iz programa Učne delavnice+</t>
  </si>
  <si>
    <t>Japonska</t>
  </si>
  <si>
    <t>Pakistan</t>
  </si>
  <si>
    <t>Peru</t>
  </si>
  <si>
    <t>X 25</t>
  </si>
  <si>
    <t>XI 25</t>
  </si>
  <si>
    <t>XII</t>
  </si>
  <si>
    <t>I-XII 25</t>
  </si>
  <si>
    <t>3.1.1.2. Spodbujanje zaposlovanja v velikih podjetjih</t>
  </si>
  <si>
    <t>XII 25</t>
  </si>
  <si>
    <t>I</t>
  </si>
  <si>
    <t>Ø 2025</t>
  </si>
  <si>
    <t>Tabela 16: Število novosklenjenih pogodb z osebo, januar-februar 2026, območne službe</t>
  </si>
  <si>
    <t>1.1.1.5. Neformalno izobraževanje in usposabljanje - SDČ</t>
  </si>
  <si>
    <t>4.1.1.1. Javna dela - subvencije</t>
  </si>
  <si>
    <t>Število novosklenjenih pogodb z osebo, februar 2026</t>
  </si>
  <si>
    <t>Število aktivnih pogodb z osebo, februar 2026</t>
  </si>
  <si>
    <t>Število aktivnih pogodb z osebo konec februarja 2026</t>
  </si>
  <si>
    <t>Število novosklenjenih pogodb z osebo, januar-februar 2026</t>
  </si>
  <si>
    <t>I 26</t>
  </si>
  <si>
    <t>II</t>
  </si>
  <si>
    <t>Ø I-XII 2025</t>
  </si>
  <si>
    <t>Ø I-XII 2024</t>
  </si>
  <si>
    <t>Tabela 15: Število novosklenjenih pogodb z osebo, februar 2026, območne službe</t>
  </si>
  <si>
    <t>Tabela 17: Število aktivnih pogodb z osebo, februar 2026, območne službe</t>
  </si>
  <si>
    <t>Tabela 18: Število aktivnih pogodb z osebo konec februarja 2026, območne službe</t>
  </si>
  <si>
    <t>I-II 24</t>
  </si>
  <si>
    <t>I-II 25</t>
  </si>
  <si>
    <t>I-II 26</t>
  </si>
  <si>
    <t>Februar 2026</t>
  </si>
  <si>
    <t>Tabela 14:</t>
  </si>
  <si>
    <t>Tabela 19a</t>
  </si>
  <si>
    <t>Izdana soglasja po vrstah</t>
  </si>
  <si>
    <t>Tabela 20a</t>
  </si>
  <si>
    <t>Izdana soglasja po državljanstvu</t>
  </si>
  <si>
    <t>Tabela 21a</t>
  </si>
  <si>
    <t>Izdana soglasja po področjih dejavnosti</t>
  </si>
  <si>
    <t>Tabela 19a: Izdana soglasja k ED po vrstah soglasja</t>
  </si>
  <si>
    <t>Izdana soglasja</t>
  </si>
  <si>
    <t>Vrsta soglasja k</t>
  </si>
  <si>
    <t>enotnemu dovoljenju</t>
  </si>
  <si>
    <t>1. Soglasje za zaposlitev, samozaposlitev ali delo (osebno delovno dovoljenje)</t>
  </si>
  <si>
    <t>3. Soglasje za zaposlitev</t>
  </si>
  <si>
    <t>4. Soglasje k podaljšanju ED za namen zaposlitve</t>
  </si>
  <si>
    <t>5. Soglasje k pisni odobritvi na podlagi zaposlitve</t>
  </si>
  <si>
    <t>6. Soglasje k modri karti</t>
  </si>
  <si>
    <t>7. Soglasje za napotene delavce</t>
  </si>
  <si>
    <t>8. Soglasje za usposabljanje ali izpopolnjevanje</t>
  </si>
  <si>
    <t>9. Soglasje za individualne storitve</t>
  </si>
  <si>
    <t>10. Soglasje za zastopnika</t>
  </si>
  <si>
    <t>11. Soglasje za sezonsko delo</t>
  </si>
  <si>
    <t>Podatki se nanašajo na Zakon o zaposlovanju, samozaposlovanju in delu tujcev (ZZSDT, UL RS, 47/2015)</t>
  </si>
  <si>
    <t>z dne 1. 9. 2015, ki temelji na evropski direktivi.</t>
  </si>
  <si>
    <t>Tabela 20a: Izdana soglasja k ED po državljanstvu</t>
  </si>
  <si>
    <t>KOSOVO</t>
  </si>
  <si>
    <t>SEVERNA MAKEDONIJA</t>
  </si>
  <si>
    <t>INDIJA</t>
  </si>
  <si>
    <t>NEPAL</t>
  </si>
  <si>
    <t>FILIPINI</t>
  </si>
  <si>
    <t>SRBIJA</t>
  </si>
  <si>
    <t>BOSNA IN HERCEGOVINA</t>
  </si>
  <si>
    <t>TURČIJA</t>
  </si>
  <si>
    <t>RUSKA FEDERACIJA</t>
  </si>
  <si>
    <t>KITAJSKA</t>
  </si>
  <si>
    <t>BANGLADEŠ</t>
  </si>
  <si>
    <t>EGIPT</t>
  </si>
  <si>
    <t>Tabela 21a: Izdana soglasja k ED po področjih dejavnosti</t>
  </si>
  <si>
    <t>I-XII 2025</t>
  </si>
  <si>
    <t>A KMETIJSTVO IN LOV, GOZDARSTVO, RIBIŠTVO</t>
  </si>
  <si>
    <t>B RUDARSTVO</t>
  </si>
  <si>
    <t>C PREDELOVALNE DEJAVNOSTI</t>
  </si>
  <si>
    <t>D OSKRBA Z ELEKTRIČNO ENERGIJO, PLINOM, PARO IN HLADNIM ZRAKOM</t>
  </si>
  <si>
    <t>E OSKRBA Z VODO, RAVNANJE Z ODPLAKAMI IN ODPADKI, SANIRANJE OKOLJA</t>
  </si>
  <si>
    <t>F GRADBENIŠTVO</t>
  </si>
  <si>
    <t>G TRGOVINA</t>
  </si>
  <si>
    <t>H PREVOZ IN SKLADIŠČENJE</t>
  </si>
  <si>
    <t>I NASTANITVENE IN GOSTINSKE DEJAVNOSTI</t>
  </si>
  <si>
    <t>J ZALOŽNIŠTVO, RADIODIFUZIJA TER PRODUKCIJA IN DISTRIBUCIJA VSEBIN</t>
  </si>
  <si>
    <t>K DEJAVNOSTI V ZVEZI S TELEKOMUNIKACIJAMI, RAČUNALNIŠKIM PROGRAMIRANJEM, SVETOVANJEM, RAČUNALNIŠKO INFRASTRUKTURO IN DRUGIMI INFORMACIJSKIMI STORITVAMI</t>
  </si>
  <si>
    <t>L FINANČNE IN ZAVAROVALNIŠKE DEJAVNOSTI</t>
  </si>
  <si>
    <t>M POSLOVANJE Z NEPREMIČNINAMI</t>
  </si>
  <si>
    <t>N STROKOVNE, ZNANSTVENE IN TEHNIČNE DEJAVNOSTI</t>
  </si>
  <si>
    <t>O DRUGE RAZNOVRSTNE POSLOVNE DEJAVNOSTI</t>
  </si>
  <si>
    <t>P DEJAVNOST JAVNE UPRAVE IN OBRAMBE, DEJAVNOST OBVEZNE SOCIALNE VARNOSTI</t>
  </si>
  <si>
    <t>Q IZOBRAŽEVANJE</t>
  </si>
  <si>
    <t>R ZDRAVSTVO IN SOCIALNO VARSTVO</t>
  </si>
  <si>
    <t>S KULTURNE, ŠPORTNE IN REKREACIJSKE DEJAVNOSTI</t>
  </si>
  <si>
    <t>T DRUGE DEJAVNOSTI</t>
  </si>
  <si>
    <t>U DEJAVNOST GOSPODINJSTEV Z ZAPOSLENIM HIŠNIM OSEBJEM TER PROIZVODNJA ZA LASTNO RABO</t>
  </si>
  <si>
    <t>V DEJAVNOST EKSTERITORIALNIH ORGANIZACIJ IN TELES</t>
  </si>
  <si>
    <t>NEZNANA DEJAVNOST</t>
  </si>
  <si>
    <t>I-II 2026</t>
  </si>
  <si>
    <t>II 2026</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</si>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</sst>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numFmt numFmtId="166" formatCode="#,##0.0"/>
  </numFmts>
  <fonts count="28" x14ac:knownFonts="1">
    <font>
      <sz val="10"/>
      <name val="Arial CE"/>
      <charset val="238"/>
    </font>
    <font>
      <sz val="10"/>
      <color theme="1"/>
      <name val="Arial"/>
      <family val="2"/>
      <charset val="238"/>
    </font>
    <font>
      <sz val="10"/>
      <color theme="1"/>
      <name val="Arial"/>
      <family val="2"/>
      <charset val="238"/>
    </font>
    <font>
      <sz val="8"/>
      <name val="Arial CE"/>
      <charset val="238"/>
    </font>
    <font>
      <sz val="8"/>
      <name val="Arial"/>
      <family val="2"/>
      <charset val="238"/>
    </font>
    <font>
      <sz val="10"/>
      <name val="Arial"/>
      <family val="2"/>
      <charset val="238"/>
    </font>
    <font>
      <b/>
      <sz val="8"/>
      <color indexed="8"/>
      <name val="Arial"/>
      <family val="2"/>
      <charset val="238"/>
    </font>
    <font>
      <sz val="8"/>
      <color indexed="8"/>
      <name val="Arial"/>
      <family val="2"/>
      <charset val="238"/>
    </font>
    <font>
      <b/>
      <sz val="10"/>
      <color indexed="8"/>
      <name val="Arial"/>
      <family val="2"/>
      <charset val="238"/>
    </font>
    <font>
      <b/>
      <sz val="11"/>
      <color rgb="FFFF0000"/>
      <name val="Arial"/>
      <family val="2"/>
      <charset val="238"/>
    </font>
    <font>
      <b/>
      <sz val="8"/>
      <name val="Arial"/>
      <family val="2"/>
      <charset val="238"/>
    </font>
    <font>
      <b/>
      <u/>
      <sz val="8"/>
      <color indexed="8"/>
      <name val="Arial"/>
      <family val="2"/>
      <charset val="238"/>
    </font>
    <font>
      <sz val="11"/>
      <name val="Arial"/>
      <family val="2"/>
      <charset val="238"/>
    </font>
    <font>
      <u/>
      <sz val="10"/>
      <color theme="10"/>
      <name val="Arial CE"/>
      <charset val="238"/>
    </font>
    <font>
      <sz val="12"/>
      <name val="Arial CE"/>
      <charset val="238"/>
    </font>
    <font>
      <b/>
      <sz val="12"/>
      <name val="Arial CE"/>
      <charset val="238"/>
    </font>
    <font>
      <b/>
      <sz val="10"/>
      <name val="Arial"/>
      <family val="2"/>
      <charset val="238"/>
    </font>
    <font>
      <b/>
      <sz val="8"/>
      <color theme="9"/>
      <name val="Arial"/>
      <family val="2"/>
      <charset val="238"/>
    </font>
    <font>
      <b/>
      <u/>
      <sz val="8"/>
      <name val="Arial"/>
      <family val="2"/>
      <charset val="238"/>
    </font>
    <font>
      <u/>
      <sz val="8"/>
      <color theme="10"/>
      <name val="Arial"/>
      <family val="2"/>
      <charset val="238"/>
    </font>
    <font>
      <sz val="11"/>
      <name val="Arial CE"/>
      <charset val="238"/>
    </font>
    <font>
      <b/>
      <sz val="12"/>
      <color theme="1"/>
      <name val="Arial"/>
      <family val="2"/>
      <charset val="238"/>
    </font>
    <font>
      <b/>
      <sz val="10"/>
      <name val="Arial CE"/>
      <charset val="238"/>
    </font>
    <font>
      <b/>
      <sz val="8"/>
      <color rgb="FF000000"/>
      <name val="Arial"/>
      <family val="2"/>
      <charset val="238"/>
    </font>
    <font>
      <b/>
      <sz val="8"/>
      <color theme="1"/>
      <name val="Arial"/>
      <family val="2"/>
      <charset val="238"/>
    </font>
    <font>
      <sz val="8"/>
      <color theme="1"/>
      <name val="Arial"/>
      <family val="2"/>
      <charset val="238"/>
    </font>
    <font>
      <sz val="8"/>
      <color rgb="FF000000"/>
      <name val="Arial"/>
      <family val="2"/>
      <charset val="238"/>
    </font>
    <font>
      <b/>
      <u/>
      <sz val="8"/>
      <color rgb="FF000000"/>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s>
  <borders count="52">
    <border>
      <left/>
      <right/>
      <top/>
      <bottom/>
      <diagonal/>
    </border>
    <border>
      <left style="thin">
        <color rgb="FF797777"/>
      </left>
      <right/>
      <top/>
      <bottom/>
      <diagonal/>
    </border>
    <border>
      <left/>
      <right style="thin">
        <color rgb="FF797777"/>
      </right>
      <top/>
      <bottom/>
      <diagonal/>
    </border>
    <border>
      <left style="thin">
        <color rgb="FF797777"/>
      </left>
      <right/>
      <top style="thin">
        <color rgb="FF339E35"/>
      </top>
      <bottom/>
      <diagonal/>
    </border>
    <border>
      <left style="thin">
        <color rgb="FF797777"/>
      </left>
      <right/>
      <top/>
      <bottom style="thin">
        <color rgb="FF339E35"/>
      </bottom>
      <diagonal/>
    </border>
    <border>
      <left/>
      <right/>
      <top/>
      <bottom style="thin">
        <color rgb="FF339E35"/>
      </bottom>
      <diagonal/>
    </border>
    <border>
      <left/>
      <right style="thin">
        <color rgb="FF797777"/>
      </right>
      <top/>
      <bottom style="thin">
        <color rgb="FF339E35"/>
      </bottom>
      <diagonal/>
    </border>
    <border>
      <left/>
      <right/>
      <top style="thin">
        <color rgb="FF339E35"/>
      </top>
      <bottom/>
      <diagonal/>
    </border>
    <border>
      <left/>
      <right style="thin">
        <color rgb="FF797777"/>
      </right>
      <top style="thin">
        <color rgb="FF339E35"/>
      </top>
      <bottom/>
      <diagonal/>
    </border>
    <border>
      <left style="thin">
        <color rgb="FF797777"/>
      </left>
      <right style="thin">
        <color rgb="FF797777"/>
      </right>
      <top style="thin">
        <color rgb="FF339E35"/>
      </top>
      <bottom/>
      <diagonal/>
    </border>
    <border>
      <left style="thin">
        <color rgb="FF797777"/>
      </left>
      <right style="thin">
        <color rgb="FF797777"/>
      </right>
      <top/>
      <bottom/>
      <diagonal/>
    </border>
    <border>
      <left style="thin">
        <color rgb="FF797777"/>
      </left>
      <right style="thin">
        <color rgb="FF797777"/>
      </right>
      <top/>
      <bottom style="thin">
        <color rgb="FF339E35"/>
      </bottom>
      <diagonal/>
    </border>
    <border>
      <left/>
      <right style="thin">
        <color theme="0" tint="-0.499984740745262"/>
      </right>
      <top style="thin">
        <color rgb="FF339E35"/>
      </top>
      <bottom/>
      <diagonal/>
    </border>
    <border>
      <left/>
      <right style="thin">
        <color theme="0" tint="-0.499984740745262"/>
      </right>
      <top/>
      <bottom/>
      <diagonal/>
    </border>
    <border>
      <left/>
      <right style="thin">
        <color theme="0" tint="-0.499984740745262"/>
      </right>
      <top/>
      <bottom style="thin">
        <color rgb="FF339E35"/>
      </bottom>
      <diagonal/>
    </border>
    <border>
      <left/>
      <right style="thin">
        <color indexed="64"/>
      </right>
      <top style="thin">
        <color rgb="FF339E35"/>
      </top>
      <bottom/>
      <diagonal/>
    </border>
    <border>
      <left/>
      <right style="thin">
        <color indexed="64"/>
      </right>
      <top/>
      <bottom/>
      <diagonal/>
    </border>
    <border>
      <left/>
      <right style="thin">
        <color indexed="64"/>
      </right>
      <top/>
      <bottom style="thin">
        <color rgb="FF339E35"/>
      </bottom>
      <diagonal/>
    </border>
    <border>
      <left style="thin">
        <color theme="0" tint="-0.499984740745262"/>
      </left>
      <right/>
      <top style="thin">
        <color rgb="FF339E35"/>
      </top>
      <bottom/>
      <diagonal/>
    </border>
    <border>
      <left style="thin">
        <color theme="0" tint="-0.499984740745262"/>
      </left>
      <right/>
      <top/>
      <bottom/>
      <diagonal/>
    </border>
    <border>
      <left style="thin">
        <color theme="0" tint="-0.499984740745262"/>
      </left>
      <right/>
      <top/>
      <bottom style="thin">
        <color rgb="FF339E35"/>
      </bottom>
      <diagonal/>
    </border>
    <border>
      <left style="thin">
        <color theme="1" tint="0.34998626667073579"/>
      </left>
      <right/>
      <top style="thin">
        <color rgb="FF339E35"/>
      </top>
      <bottom/>
      <diagonal/>
    </border>
    <border>
      <left style="thin">
        <color theme="1" tint="0.34998626667073579"/>
      </left>
      <right/>
      <top/>
      <bottom/>
      <diagonal/>
    </border>
    <border>
      <left style="thin">
        <color theme="1" tint="0.34998626667073579"/>
      </left>
      <right/>
      <top/>
      <bottom style="thin">
        <color rgb="FF339E35"/>
      </bottom>
      <diagonal/>
    </border>
    <border>
      <left/>
      <right style="thin">
        <color theme="1" tint="0.34998626667073579"/>
      </right>
      <top/>
      <bottom style="thin">
        <color rgb="FF339E35"/>
      </bottom>
      <diagonal/>
    </border>
    <border>
      <left/>
      <right style="thin">
        <color theme="1" tint="0.34998626667073579"/>
      </right>
      <top/>
      <bottom/>
      <diagonal/>
    </border>
    <border>
      <left/>
      <right style="thin">
        <color theme="1" tint="0.34998626667073579"/>
      </right>
      <top style="thin">
        <color rgb="FF339E35"/>
      </top>
      <bottom/>
      <diagonal/>
    </border>
    <border>
      <left style="thin">
        <color rgb="FF797777"/>
      </left>
      <right/>
      <top/>
      <bottom style="thin">
        <color theme="4"/>
      </bottom>
      <diagonal/>
    </border>
    <border>
      <left/>
      <right/>
      <top/>
      <bottom style="thin">
        <color theme="4"/>
      </bottom>
      <diagonal/>
    </border>
    <border>
      <left/>
      <right style="thin">
        <color rgb="FF797777"/>
      </right>
      <top/>
      <bottom style="thin">
        <color theme="4"/>
      </bottom>
      <diagonal/>
    </border>
    <border>
      <left/>
      <right style="thin">
        <color theme="0" tint="-0.499984740745262"/>
      </right>
      <top/>
      <bottom style="thin">
        <color theme="4"/>
      </bottom>
      <diagonal/>
    </border>
    <border>
      <left style="thin">
        <color rgb="FF797777"/>
      </left>
      <right/>
      <top style="thin">
        <color theme="4"/>
      </top>
      <bottom/>
      <diagonal/>
    </border>
    <border>
      <left/>
      <right/>
      <top style="thin">
        <color theme="4"/>
      </top>
      <bottom/>
      <diagonal/>
    </border>
    <border>
      <left style="thin">
        <color rgb="FF797777"/>
      </left>
      <right style="thin">
        <color rgb="FF797777"/>
      </right>
      <top/>
      <bottom style="thin">
        <color theme="4"/>
      </bottom>
      <diagonal/>
    </border>
    <border>
      <left style="thin">
        <color rgb="FF797777"/>
      </left>
      <right style="thin">
        <color rgb="FF797777"/>
      </right>
      <top style="thin">
        <color rgb="FF797777"/>
      </top>
      <bottom/>
      <diagonal/>
    </border>
    <border>
      <left/>
      <right/>
      <top style="thin">
        <color rgb="FF339E35"/>
      </top>
      <bottom style="thin">
        <color rgb="FF339E35"/>
      </bottom>
      <diagonal/>
    </border>
    <border>
      <left/>
      <right style="thin">
        <color rgb="FF797777"/>
      </right>
      <top style="thin">
        <color rgb="FF339E35"/>
      </top>
      <bottom style="thin">
        <color rgb="FF339E35"/>
      </bottom>
      <diagonal/>
    </border>
    <border>
      <left style="thin">
        <color rgb="FF797777"/>
      </left>
      <right/>
      <top style="thin">
        <color rgb="FF339E35"/>
      </top>
      <bottom style="thin">
        <color rgb="FF797777"/>
      </bottom>
      <diagonal/>
    </border>
    <border>
      <left/>
      <right/>
      <top style="thin">
        <color rgb="FF339E35"/>
      </top>
      <bottom style="thin">
        <color rgb="FF797777"/>
      </bottom>
      <diagonal/>
    </border>
    <border>
      <left/>
      <right style="thin">
        <color theme="5" tint="0.499984740745262"/>
      </right>
      <top/>
      <bottom/>
      <diagonal/>
    </border>
    <border>
      <left style="thin">
        <color rgb="FF797777"/>
      </left>
      <right/>
      <top style="thin">
        <color rgb="FF339E35"/>
      </top>
      <bottom style="thin">
        <color rgb="FF339E35"/>
      </bottom>
      <diagonal/>
    </border>
    <border>
      <left/>
      <right/>
      <top style="thin">
        <color theme="4" tint="0.39997558519241921"/>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rgb="FF339E35"/>
      </bottom>
      <diagonal/>
    </border>
    <border>
      <left style="thin">
        <color indexed="64"/>
      </left>
      <right/>
      <top style="thin">
        <color rgb="FF339E35"/>
      </top>
      <bottom/>
      <diagonal/>
    </border>
    <border>
      <left/>
      <right style="thin">
        <color indexed="64"/>
      </right>
      <top/>
      <bottom style="thin">
        <color indexed="64"/>
      </bottom>
      <diagonal/>
    </border>
  </borders>
  <cellStyleXfs count="5">
    <xf numFmtId="0" fontId="0" fillId="0" borderId="0"/>
    <xf numFmtId="0" fontId="5" fillId="0" borderId="0"/>
    <xf numFmtId="0" fontId="13" fillId="0" borderId="0" applyNumberFormat="0" applyFill="0" applyBorder="0" applyAlignment="0" applyProtection="0"/>
    <xf numFmtId="0" fontId="2" fillId="0" borderId="0"/>
    <xf numFmtId="0" fontId="20" fillId="0" borderId="0"/>
  </cellStyleXfs>
  <cellXfs count="414">
    <xf numFmtId="0" fontId="0" fillId="0" borderId="0" xfId="0"/>
    <xf numFmtId="0" fontId="6" fillId="0" borderId="0" xfId="1" applyFont="1"/>
    <xf numFmtId="0" fontId="6" fillId="0" borderId="0" xfId="1" applyFont="1" applyFill="1" applyBorder="1" applyAlignment="1">
      <alignment horizontal="center" vertical="center"/>
    </xf>
    <xf numFmtId="165" fontId="7"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5" fontId="7" fillId="0" borderId="0" xfId="1" applyNumberFormat="1" applyFont="1" applyFill="1" applyBorder="1" applyAlignment="1">
      <alignment horizontal="right" vertical="center"/>
    </xf>
    <xf numFmtId="0" fontId="4" fillId="0" borderId="0" xfId="0" applyFont="1"/>
    <xf numFmtId="3" fontId="4" fillId="0" borderId="0" xfId="0" applyNumberFormat="1" applyFont="1"/>
    <xf numFmtId="165" fontId="4" fillId="0" borderId="0" xfId="0" applyNumberFormat="1" applyFont="1"/>
    <xf numFmtId="0" fontId="8" fillId="0" borderId="0" xfId="1" quotePrefix="1" applyFont="1" applyBorder="1" applyAlignment="1" applyProtection="1">
      <alignment horizontal="left"/>
      <protection locked="0"/>
    </xf>
    <xf numFmtId="0" fontId="4" fillId="0" borderId="0" xfId="0" applyFont="1" applyBorder="1"/>
    <xf numFmtId="0" fontId="6" fillId="0" borderId="0" xfId="1" applyFont="1" applyBorder="1" applyAlignment="1">
      <alignment horizontal="left" vertical="center"/>
    </xf>
    <xf numFmtId="3" fontId="7" fillId="0" borderId="1" xfId="1"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7" fillId="0" borderId="2" xfId="1" applyNumberFormat="1" applyFont="1" applyFill="1" applyBorder="1" applyAlignment="1">
      <alignment horizontal="right" vertical="center"/>
    </xf>
    <xf numFmtId="3" fontId="6" fillId="0" borderId="1" xfId="1" quotePrefix="1" applyNumberFormat="1" applyFont="1" applyFill="1" applyBorder="1" applyAlignment="1">
      <alignment horizontal="right" vertical="center"/>
    </xf>
    <xf numFmtId="3" fontId="6" fillId="0" borderId="0" xfId="1" quotePrefix="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64" fontId="7" fillId="0" borderId="0" xfId="1" applyNumberFormat="1" applyFont="1" applyFill="1" applyBorder="1" applyAlignment="1">
      <alignment horizontal="left" vertical="center" wrapText="1"/>
    </xf>
    <xf numFmtId="0" fontId="6" fillId="0" borderId="3" xfId="1" applyFont="1" applyFill="1" applyBorder="1" applyAlignment="1">
      <alignment horizontal="center"/>
    </xf>
    <xf numFmtId="0" fontId="6" fillId="0" borderId="5" xfId="1" applyFont="1" applyFill="1" applyBorder="1" applyAlignment="1">
      <alignment horizontal="center" vertical="center"/>
    </xf>
    <xf numFmtId="0" fontId="6" fillId="0" borderId="7" xfId="1" applyFont="1" applyBorder="1" applyAlignment="1">
      <alignment horizontal="left" vertical="center"/>
    </xf>
    <xf numFmtId="3" fontId="6" fillId="0" borderId="3" xfId="1" quotePrefix="1" applyNumberFormat="1" applyFont="1" applyFill="1" applyBorder="1" applyAlignment="1">
      <alignment horizontal="right" vertical="center"/>
    </xf>
    <xf numFmtId="3" fontId="6" fillId="0" borderId="7" xfId="1" quotePrefix="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164" fontId="7" fillId="0" borderId="5" xfId="1" applyNumberFormat="1" applyFont="1" applyFill="1" applyBorder="1" applyAlignment="1">
      <alignment horizontal="left" vertical="center" wrapText="1"/>
    </xf>
    <xf numFmtId="3" fontId="7" fillId="0" borderId="4" xfId="1" applyNumberFormat="1" applyFont="1" applyFill="1" applyBorder="1" applyAlignment="1">
      <alignment horizontal="right" vertical="center"/>
    </xf>
    <xf numFmtId="3" fontId="7" fillId="0" borderId="5" xfId="1" applyNumberFormat="1" applyFont="1" applyFill="1" applyBorder="1" applyAlignment="1">
      <alignment horizontal="right" vertical="center"/>
    </xf>
    <xf numFmtId="3" fontId="7" fillId="0" borderId="6" xfId="1" applyNumberFormat="1" applyFont="1" applyFill="1" applyBorder="1" applyAlignment="1">
      <alignment horizontal="right" vertical="center"/>
    </xf>
    <xf numFmtId="0" fontId="6" fillId="0" borderId="7" xfId="1" applyFont="1" applyFill="1" applyBorder="1" applyAlignment="1">
      <alignment vertical="center"/>
    </xf>
    <xf numFmtId="0" fontId="6" fillId="0" borderId="8" xfId="1" applyFont="1" applyFill="1" applyBorder="1" applyAlignment="1">
      <alignment vertical="center"/>
    </xf>
    <xf numFmtId="0" fontId="6" fillId="0" borderId="10" xfId="1" applyFont="1" applyFill="1" applyBorder="1" applyAlignment="1">
      <alignment horizontal="center" vertical="center"/>
    </xf>
    <xf numFmtId="3" fontId="7" fillId="0" borderId="10" xfId="1" applyNumberFormat="1" applyFont="1" applyFill="1" applyBorder="1" applyAlignment="1">
      <alignment horizontal="right" vertical="center"/>
    </xf>
    <xf numFmtId="3" fontId="7" fillId="0" borderId="11" xfId="1" applyNumberFormat="1" applyFont="1" applyFill="1" applyBorder="1" applyAlignment="1">
      <alignment horizontal="right" vertical="center"/>
    </xf>
    <xf numFmtId="0" fontId="6" fillId="0" borderId="7" xfId="1" applyFont="1" applyFill="1" applyBorder="1" applyAlignment="1">
      <alignment horizontal="center"/>
    </xf>
    <xf numFmtId="0" fontId="6" fillId="0" borderId="0" xfId="1" applyFont="1" applyFill="1" applyBorder="1" applyAlignment="1">
      <alignment horizontal="center" vertical="center"/>
    </xf>
    <xf numFmtId="0" fontId="6" fillId="0" borderId="12" xfId="1" applyFont="1" applyFill="1" applyBorder="1" applyAlignment="1">
      <alignment horizontal="center"/>
    </xf>
    <xf numFmtId="0" fontId="6" fillId="0" borderId="13" xfId="1" applyFont="1" applyFill="1" applyBorder="1" applyAlignment="1">
      <alignment horizontal="center" vertical="center"/>
    </xf>
    <xf numFmtId="3" fontId="6" fillId="0" borderId="12" xfId="1" quotePrefix="1" applyNumberFormat="1" applyFont="1" applyFill="1" applyBorder="1" applyAlignment="1">
      <alignment horizontal="right" vertical="center"/>
    </xf>
    <xf numFmtId="3" fontId="6" fillId="0" borderId="13" xfId="1" quotePrefix="1" applyNumberFormat="1" applyFont="1" applyFill="1" applyBorder="1" applyAlignment="1">
      <alignment horizontal="right" vertical="center"/>
    </xf>
    <xf numFmtId="3" fontId="7" fillId="0" borderId="13" xfId="1" applyNumberFormat="1" applyFont="1" applyFill="1" applyBorder="1" applyAlignment="1">
      <alignment horizontal="right" vertical="center"/>
    </xf>
    <xf numFmtId="3" fontId="7" fillId="0" borderId="14" xfId="1" applyNumberFormat="1" applyFont="1" applyFill="1" applyBorder="1" applyAlignment="1">
      <alignment horizontal="right" vertical="center"/>
    </xf>
    <xf numFmtId="0" fontId="9" fillId="0" borderId="0" xfId="0" applyFont="1"/>
    <xf numFmtId="164" fontId="7" fillId="0" borderId="0" xfId="1" applyNumberFormat="1" applyFont="1" applyFill="1" applyBorder="1" applyAlignment="1">
      <alignment horizontal="left" vertical="center" wrapText="1" indent="1"/>
    </xf>
    <xf numFmtId="0" fontId="6" fillId="0" borderId="0" xfId="1" applyFont="1" applyFill="1" applyBorder="1" applyAlignment="1">
      <alignment horizontal="center" vertical="center"/>
    </xf>
    <xf numFmtId="0" fontId="6" fillId="0" borderId="8" xfId="1" applyFont="1" applyFill="1" applyBorder="1" applyAlignment="1">
      <alignment horizontal="center"/>
    </xf>
    <xf numFmtId="165" fontId="7" fillId="0" borderId="5" xfId="1" applyNumberFormat="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8" xfId="1" applyFont="1" applyBorder="1" applyAlignment="1">
      <alignment vertical="center"/>
    </xf>
    <xf numFmtId="0" fontId="6" fillId="0" borderId="2" xfId="1" applyFont="1" applyBorder="1" applyAlignment="1">
      <alignment vertical="center"/>
    </xf>
    <xf numFmtId="0" fontId="6" fillId="0" borderId="8" xfId="1" applyFont="1" applyBorder="1" applyAlignment="1">
      <alignment vertical="center" wrapText="1"/>
    </xf>
    <xf numFmtId="0" fontId="6" fillId="0" borderId="2" xfId="1" applyFont="1" applyBorder="1" applyAlignment="1">
      <alignment vertical="center" wrapText="1"/>
    </xf>
    <xf numFmtId="3" fontId="6" fillId="0" borderId="21" xfId="1" quotePrefix="1" applyNumberFormat="1" applyFont="1" applyFill="1" applyBorder="1" applyAlignment="1">
      <alignment horizontal="right" vertical="center"/>
    </xf>
    <xf numFmtId="3" fontId="6" fillId="0" borderId="22" xfId="1" quotePrefix="1" applyNumberFormat="1" applyFont="1" applyFill="1" applyBorder="1" applyAlignment="1">
      <alignment horizontal="right" vertical="center"/>
    </xf>
    <xf numFmtId="3" fontId="7" fillId="0" borderId="22" xfId="1" applyNumberFormat="1" applyFont="1" applyFill="1" applyBorder="1" applyAlignment="1">
      <alignment horizontal="right" vertical="center"/>
    </xf>
    <xf numFmtId="3" fontId="7" fillId="0" borderId="23" xfId="1" applyNumberFormat="1" applyFont="1" applyFill="1" applyBorder="1" applyAlignment="1">
      <alignment horizontal="right" vertical="center"/>
    </xf>
    <xf numFmtId="3" fontId="6" fillId="0" borderId="9" xfId="1" quotePrefix="1" applyNumberFormat="1" applyFont="1" applyFill="1" applyBorder="1" applyAlignment="1">
      <alignment horizontal="right" vertical="center"/>
    </xf>
    <xf numFmtId="3" fontId="4" fillId="0" borderId="0" xfId="0" applyNumberFormat="1" applyFont="1" applyBorder="1"/>
    <xf numFmtId="3" fontId="6" fillId="0" borderId="10" xfId="1" quotePrefix="1" applyNumberFormat="1" applyFont="1" applyFill="1" applyBorder="1" applyAlignment="1">
      <alignment horizontal="right" vertical="center"/>
    </xf>
    <xf numFmtId="3" fontId="6" fillId="0" borderId="26" xfId="1" quotePrefix="1" applyNumberFormat="1" applyFont="1" applyFill="1" applyBorder="1" applyAlignment="1">
      <alignment horizontal="right" vertical="center"/>
    </xf>
    <xf numFmtId="3" fontId="6" fillId="0" borderId="25" xfId="1" quotePrefix="1" applyNumberFormat="1" applyFont="1" applyFill="1" applyBorder="1" applyAlignment="1">
      <alignment horizontal="right" vertical="center"/>
    </xf>
    <xf numFmtId="3" fontId="7" fillId="0" borderId="25" xfId="1" applyNumberFormat="1" applyFont="1" applyFill="1" applyBorder="1" applyAlignment="1">
      <alignment horizontal="right" vertical="center"/>
    </xf>
    <xf numFmtId="3" fontId="7" fillId="0" borderId="24" xfId="1" applyNumberFormat="1" applyFont="1" applyFill="1" applyBorder="1" applyAlignment="1">
      <alignment horizontal="right" vertical="center"/>
    </xf>
    <xf numFmtId="0" fontId="6" fillId="0" borderId="0" xfId="1" applyFont="1" applyBorder="1"/>
    <xf numFmtId="3" fontId="6" fillId="0" borderId="2" xfId="1" applyNumberFormat="1" applyFont="1" applyFill="1" applyBorder="1" applyAlignment="1">
      <alignment horizontal="right" vertical="center"/>
    </xf>
    <xf numFmtId="0" fontId="12" fillId="0" borderId="0" xfId="0" applyFont="1"/>
    <xf numFmtId="0" fontId="12" fillId="0" borderId="0" xfId="0" applyFont="1" applyBorder="1"/>
    <xf numFmtId="0" fontId="13" fillId="0" borderId="0" xfId="2"/>
    <xf numFmtId="0" fontId="14" fillId="0" borderId="0" xfId="0" applyFont="1"/>
    <xf numFmtId="164" fontId="6" fillId="0" borderId="0" xfId="1" applyNumberFormat="1" applyFont="1" applyFill="1" applyBorder="1" applyAlignment="1">
      <alignment horizontal="left" vertical="center" wrapText="1"/>
    </xf>
    <xf numFmtId="3" fontId="6" fillId="0" borderId="1" xfId="1" applyNumberFormat="1" applyFont="1" applyFill="1" applyBorder="1" applyAlignment="1">
      <alignment horizontal="right" vertical="center"/>
    </xf>
    <xf numFmtId="3" fontId="6" fillId="0" borderId="13"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6" fontId="6" fillId="0" borderId="3" xfId="1" quotePrefix="1" applyNumberFormat="1" applyFont="1" applyFill="1" applyBorder="1" applyAlignment="1">
      <alignment horizontal="right" vertical="center"/>
    </xf>
    <xf numFmtId="166" fontId="6" fillId="0" borderId="7" xfId="1" quotePrefix="1" applyNumberFormat="1" applyFont="1" applyFill="1" applyBorder="1" applyAlignment="1">
      <alignment horizontal="right" vertical="center"/>
    </xf>
    <xf numFmtId="166" fontId="6" fillId="0" borderId="7" xfId="1" applyNumberFormat="1" applyFont="1" applyFill="1" applyBorder="1" applyAlignment="1">
      <alignment horizontal="right" vertical="center"/>
    </xf>
    <xf numFmtId="166" fontId="6" fillId="0" borderId="1" xfId="1" quotePrefix="1" applyNumberFormat="1" applyFont="1" applyFill="1" applyBorder="1" applyAlignment="1">
      <alignment horizontal="right" vertical="center"/>
    </xf>
    <xf numFmtId="166" fontId="6" fillId="0" borderId="0" xfId="1" quotePrefix="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166" fontId="7" fillId="0" borderId="4" xfId="1" applyNumberFormat="1" applyFont="1" applyFill="1" applyBorder="1" applyAlignment="1">
      <alignment horizontal="right" vertical="center"/>
    </xf>
    <xf numFmtId="166" fontId="7" fillId="0" borderId="5" xfId="1" applyNumberFormat="1" applyFont="1" applyFill="1" applyBorder="1" applyAlignment="1">
      <alignment horizontal="right" vertical="center"/>
    </xf>
    <xf numFmtId="0" fontId="6" fillId="0" borderId="0" xfId="1" applyFont="1" applyFill="1" applyBorder="1" applyAlignment="1">
      <alignment horizontal="left" vertical="center"/>
    </xf>
    <xf numFmtId="0" fontId="4" fillId="0" borderId="0" xfId="0" applyFont="1" applyAlignment="1">
      <alignment horizontal="left"/>
    </xf>
    <xf numFmtId="165" fontId="7" fillId="0" borderId="0" xfId="1" applyNumberFormat="1" applyFont="1" applyFill="1" applyBorder="1" applyAlignment="1">
      <alignment horizontal="left" vertical="center"/>
    </xf>
    <xf numFmtId="3" fontId="4" fillId="0" borderId="0" xfId="0" applyNumberFormat="1" applyFont="1" applyAlignment="1">
      <alignment horizontal="left"/>
    </xf>
    <xf numFmtId="165" fontId="4" fillId="0" borderId="0" xfId="0" applyNumberFormat="1" applyFont="1" applyAlignment="1">
      <alignment horizontal="left"/>
    </xf>
    <xf numFmtId="166" fontId="7" fillId="0" borderId="0" xfId="1" applyNumberFormat="1" applyFont="1" applyFill="1" applyBorder="1" applyAlignment="1">
      <alignment horizontal="left" vertical="center"/>
    </xf>
    <xf numFmtId="3" fontId="7" fillId="0" borderId="19" xfId="1" applyNumberFormat="1" applyFont="1" applyFill="1" applyBorder="1" applyAlignment="1">
      <alignment horizontal="right" vertical="center"/>
    </xf>
    <xf numFmtId="3" fontId="7" fillId="0" borderId="20" xfId="1" applyNumberFormat="1" applyFont="1" applyFill="1" applyBorder="1" applyAlignment="1">
      <alignment horizontal="right" vertical="center"/>
    </xf>
    <xf numFmtId="3" fontId="6" fillId="0" borderId="18" xfId="1" applyNumberFormat="1" applyFont="1" applyFill="1" applyBorder="1" applyAlignment="1">
      <alignment horizontal="right" vertical="center"/>
    </xf>
    <xf numFmtId="3" fontId="6" fillId="0" borderId="19" xfId="1" applyNumberFormat="1" applyFont="1" applyFill="1" applyBorder="1" applyAlignment="1">
      <alignment horizontal="right" vertical="center"/>
    </xf>
    <xf numFmtId="165" fontId="6" fillId="0" borderId="8" xfId="1" quotePrefix="1" applyNumberFormat="1" applyFont="1" applyFill="1" applyBorder="1" applyAlignment="1">
      <alignment horizontal="right" vertical="center"/>
    </xf>
    <xf numFmtId="165" fontId="6" fillId="0" borderId="2" xfId="1" quotePrefix="1" applyNumberFormat="1" applyFont="1" applyFill="1" applyBorder="1" applyAlignment="1">
      <alignment horizontal="right" vertical="center"/>
    </xf>
    <xf numFmtId="165" fontId="7" fillId="0" borderId="2" xfId="1" applyNumberFormat="1" applyFont="1" applyFill="1" applyBorder="1" applyAlignment="1">
      <alignment horizontal="right" vertical="center"/>
    </xf>
    <xf numFmtId="165" fontId="7" fillId="0" borderId="6" xfId="1" applyNumberFormat="1" applyFont="1" applyFill="1" applyBorder="1" applyAlignment="1">
      <alignment horizontal="right" vertical="center"/>
    </xf>
    <xf numFmtId="165" fontId="6" fillId="0" borderId="15" xfId="1" quotePrefix="1" applyNumberFormat="1" applyFont="1" applyFill="1" applyBorder="1" applyAlignment="1">
      <alignment horizontal="right" vertical="center"/>
    </xf>
    <xf numFmtId="165" fontId="6" fillId="0" borderId="16" xfId="1" quotePrefix="1" applyNumberFormat="1" applyFont="1" applyFill="1" applyBorder="1" applyAlignment="1">
      <alignment horizontal="right" vertical="center"/>
    </xf>
    <xf numFmtId="165" fontId="7" fillId="0" borderId="16" xfId="1" applyNumberFormat="1" applyFont="1" applyFill="1" applyBorder="1" applyAlignment="1">
      <alignment horizontal="right" vertical="center"/>
    </xf>
    <xf numFmtId="165" fontId="7" fillId="0" borderId="17"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166" fontId="6" fillId="0" borderId="8" xfId="1" quotePrefix="1" applyNumberFormat="1" applyFont="1" applyFill="1" applyBorder="1" applyAlignment="1">
      <alignment horizontal="right" vertical="center"/>
    </xf>
    <xf numFmtId="166" fontId="6" fillId="0" borderId="2" xfId="1" quotePrefix="1" applyNumberFormat="1" applyFont="1" applyFill="1" applyBorder="1" applyAlignment="1">
      <alignment horizontal="right" vertical="center"/>
    </xf>
    <xf numFmtId="166" fontId="7" fillId="0" borderId="2" xfId="1" applyNumberFormat="1" applyFont="1" applyFill="1" applyBorder="1" applyAlignment="1">
      <alignment horizontal="right" vertical="center"/>
    </xf>
    <xf numFmtId="166" fontId="7" fillId="0" borderId="6"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indent="1"/>
    </xf>
    <xf numFmtId="3" fontId="7" fillId="0" borderId="27" xfId="1" applyNumberFormat="1" applyFont="1" applyFill="1" applyBorder="1" applyAlignment="1">
      <alignment horizontal="right" vertical="center"/>
    </xf>
    <xf numFmtId="3" fontId="7" fillId="0" borderId="28" xfId="1" applyNumberFormat="1" applyFont="1" applyFill="1" applyBorder="1" applyAlignment="1">
      <alignment horizontal="right" vertical="center"/>
    </xf>
    <xf numFmtId="3" fontId="7" fillId="0" borderId="30" xfId="1" applyNumberFormat="1" applyFont="1" applyFill="1" applyBorder="1" applyAlignment="1">
      <alignment horizontal="right" vertical="center"/>
    </xf>
    <xf numFmtId="166" fontId="7" fillId="0" borderId="2" xfId="1" quotePrefix="1" applyNumberFormat="1" applyFont="1" applyFill="1" applyBorder="1" applyAlignment="1">
      <alignment horizontal="right" vertical="center"/>
    </xf>
    <xf numFmtId="166" fontId="6" fillId="0" borderId="15" xfId="1" quotePrefix="1" applyNumberFormat="1" applyFont="1" applyFill="1" applyBorder="1" applyAlignment="1">
      <alignment horizontal="right" vertical="center"/>
    </xf>
    <xf numFmtId="166" fontId="6" fillId="0" borderId="16" xfId="1" quotePrefix="1" applyNumberFormat="1" applyFont="1" applyFill="1" applyBorder="1" applyAlignment="1">
      <alignment horizontal="right" vertical="center"/>
    </xf>
    <xf numFmtId="166" fontId="7" fillId="0" borderId="16" xfId="1" applyNumberFormat="1" applyFont="1" applyFill="1" applyBorder="1" applyAlignment="1">
      <alignment horizontal="right" vertical="center"/>
    </xf>
    <xf numFmtId="166" fontId="7" fillId="0" borderId="17" xfId="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0" fontId="6" fillId="0" borderId="3" xfId="1" applyFont="1" applyFill="1" applyBorder="1" applyAlignment="1">
      <alignment vertical="center"/>
    </xf>
    <xf numFmtId="0" fontId="6" fillId="0" borderId="2" xfId="1" applyFont="1" applyBorder="1" applyAlignment="1">
      <alignment horizontal="center" vertical="center" wrapText="1"/>
    </xf>
    <xf numFmtId="166" fontId="6" fillId="0" borderId="2" xfId="1" applyNumberFormat="1" applyFont="1" applyFill="1" applyBorder="1" applyAlignment="1">
      <alignment horizontal="right" vertical="center"/>
    </xf>
    <xf numFmtId="0" fontId="15" fillId="0" borderId="0" xfId="0" applyFont="1"/>
    <xf numFmtId="0" fontId="16" fillId="0" borderId="0" xfId="1" quotePrefix="1" applyFont="1" applyBorder="1" applyAlignment="1" applyProtection="1">
      <alignment horizontal="left"/>
      <protection locked="0"/>
    </xf>
    <xf numFmtId="0" fontId="4" fillId="0" borderId="0" xfId="0" applyNumberFormat="1" applyFont="1" applyBorder="1"/>
    <xf numFmtId="0" fontId="17" fillId="0" borderId="0" xfId="1" applyFont="1"/>
    <xf numFmtId="0" fontId="13" fillId="0" borderId="0" xfId="2" quotePrefix="1" applyBorder="1" applyAlignment="1" applyProtection="1">
      <alignment horizontal="right"/>
      <protection locked="0"/>
    </xf>
    <xf numFmtId="166" fontId="6" fillId="0" borderId="8"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xf>
    <xf numFmtId="166" fontId="7" fillId="0" borderId="27" xfId="1" applyNumberFormat="1" applyFont="1" applyFill="1" applyBorder="1" applyAlignment="1">
      <alignment horizontal="right" vertical="center"/>
    </xf>
    <xf numFmtId="166" fontId="7" fillId="0" borderId="28" xfId="1" applyNumberFormat="1" applyFont="1" applyFill="1" applyBorder="1" applyAlignment="1">
      <alignment horizontal="right" vertical="center"/>
    </xf>
    <xf numFmtId="166" fontId="7" fillId="0" borderId="29" xfId="1" applyNumberFormat="1" applyFont="1" applyFill="1" applyBorder="1" applyAlignment="1">
      <alignment horizontal="right" vertical="center"/>
    </xf>
    <xf numFmtId="3" fontId="4" fillId="0" borderId="0" xfId="0" applyNumberFormat="1" applyFont="1" applyAlignment="1">
      <alignment vertical="center"/>
    </xf>
    <xf numFmtId="3" fontId="7" fillId="0" borderId="0" xfId="1" applyNumberFormat="1" applyFont="1" applyFill="1" applyBorder="1" applyAlignment="1">
      <alignment vertical="center"/>
    </xf>
    <xf numFmtId="3" fontId="7" fillId="0" borderId="28" xfId="1" applyNumberFormat="1" applyFont="1" applyFill="1" applyBorder="1" applyAlignment="1">
      <alignment vertical="center"/>
    </xf>
    <xf numFmtId="0" fontId="10" fillId="0" borderId="0" xfId="0" applyFont="1" applyFill="1" applyBorder="1"/>
    <xf numFmtId="0" fontId="10" fillId="0" borderId="28" xfId="0" applyNumberFormat="1" applyFont="1" applyFill="1" applyBorder="1" applyAlignment="1">
      <alignment horizontal="center"/>
    </xf>
    <xf numFmtId="0" fontId="10"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wrapText="1"/>
    </xf>
    <xf numFmtId="2"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6" fillId="0" borderId="0" xfId="1" applyFont="1" applyFill="1" applyBorder="1" applyAlignment="1">
      <alignment horizontal="center" vertical="center"/>
    </xf>
    <xf numFmtId="0" fontId="11" fillId="0" borderId="0" xfId="1" applyFont="1" applyFill="1" applyBorder="1" applyAlignment="1">
      <alignment horizontal="right"/>
    </xf>
    <xf numFmtId="0" fontId="6" fillId="0" borderId="13" xfId="1" applyFont="1" applyFill="1" applyBorder="1" applyAlignment="1">
      <alignment horizontal="right" vertical="center"/>
    </xf>
    <xf numFmtId="0" fontId="18" fillId="0" borderId="0" xfId="1" applyFont="1" applyFill="1" applyBorder="1" applyAlignment="1">
      <alignment horizontal="right"/>
    </xf>
    <xf numFmtId="0" fontId="11" fillId="0" borderId="1" xfId="1" applyFont="1" applyFill="1" applyBorder="1" applyAlignment="1">
      <alignment horizontal="right"/>
    </xf>
    <xf numFmtId="0" fontId="11" fillId="0" borderId="2" xfId="1" applyFont="1" applyFill="1" applyBorder="1" applyAlignment="1">
      <alignment horizontal="right"/>
    </xf>
    <xf numFmtId="3" fontId="6" fillId="0" borderId="0" xfId="1" applyNumberFormat="1" applyFont="1" applyFill="1" applyBorder="1" applyAlignment="1">
      <alignment vertical="center"/>
    </xf>
    <xf numFmtId="0" fontId="18" fillId="0" borderId="1" xfId="1" applyFont="1" applyFill="1" applyBorder="1" applyAlignment="1">
      <alignment horizontal="right"/>
    </xf>
    <xf numFmtId="166" fontId="6" fillId="0" borderId="16" xfId="1"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5" fontId="6" fillId="0" borderId="16" xfId="1" applyNumberFormat="1" applyFont="1" applyFill="1" applyBorder="1" applyAlignment="1">
      <alignment horizontal="right" vertical="center"/>
    </xf>
    <xf numFmtId="0" fontId="4" fillId="0" borderId="0" xfId="0" applyFont="1" applyFill="1" applyBorder="1"/>
    <xf numFmtId="0" fontId="19" fillId="0" borderId="0" xfId="2" applyFont="1"/>
    <xf numFmtId="0" fontId="6" fillId="0" borderId="0" xfId="1" applyFont="1" applyBorder="1" applyAlignment="1">
      <alignment vertical="center"/>
    </xf>
    <xf numFmtId="0" fontId="6" fillId="0" borderId="34" xfId="1" applyFont="1" applyFill="1" applyBorder="1" applyAlignment="1">
      <alignment horizontal="center" vertical="center"/>
    </xf>
    <xf numFmtId="0" fontId="6" fillId="0" borderId="0" xfId="1" applyFont="1" applyBorder="1" applyAlignment="1">
      <alignment horizontal="center" vertical="center"/>
    </xf>
    <xf numFmtId="3" fontId="6" fillId="0" borderId="10"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xf>
    <xf numFmtId="164" fontId="6" fillId="0" borderId="0" xfId="1" applyNumberFormat="1" applyFont="1" applyFill="1" applyBorder="1" applyAlignment="1">
      <alignment vertical="center" wrapText="1"/>
    </xf>
    <xf numFmtId="0" fontId="13" fillId="0" borderId="0" xfId="2" quotePrefix="1" applyAlignment="1">
      <alignment horizontal="right"/>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6" fillId="0" borderId="8" xfId="1" applyFont="1" applyFill="1" applyBorder="1" applyAlignment="1">
      <alignment horizontal="center" vertical="center"/>
    </xf>
    <xf numFmtId="0" fontId="6" fillId="0" borderId="4" xfId="1" applyFont="1" applyFill="1" applyBorder="1" applyAlignment="1">
      <alignment horizontal="right" vertical="center"/>
    </xf>
    <xf numFmtId="0" fontId="6" fillId="0" borderId="5" xfId="1" applyFont="1" applyFill="1" applyBorder="1" applyAlignment="1">
      <alignment horizontal="right" vertical="center"/>
    </xf>
    <xf numFmtId="0" fontId="6" fillId="0" borderId="6" xfId="1" applyFont="1" applyFill="1" applyBorder="1" applyAlignment="1">
      <alignment horizontal="right" vertical="center"/>
    </xf>
    <xf numFmtId="0" fontId="6" fillId="0" borderId="36" xfId="1" applyFont="1" applyBorder="1" applyAlignment="1">
      <alignment horizontal="center" vertical="center"/>
    </xf>
    <xf numFmtId="0" fontId="6" fillId="0" borderId="4" xfId="1" applyFont="1" applyFill="1" applyBorder="1" applyAlignment="1">
      <alignment horizontal="right" vertical="top"/>
    </xf>
    <xf numFmtId="0" fontId="6" fillId="0" borderId="6" xfId="1" applyFont="1" applyFill="1" applyBorder="1" applyAlignment="1">
      <alignment horizontal="right" vertical="top"/>
    </xf>
    <xf numFmtId="0" fontId="6" fillId="0" borderId="3" xfId="1" applyFont="1" applyFill="1" applyBorder="1" applyAlignment="1"/>
    <xf numFmtId="0" fontId="6" fillId="0" borderId="7" xfId="1" applyFont="1" applyFill="1" applyBorder="1" applyAlignment="1"/>
    <xf numFmtId="0" fontId="10" fillId="0" borderId="4" xfId="1" applyFont="1" applyFill="1" applyBorder="1" applyAlignment="1">
      <alignment horizontal="right" vertical="center"/>
    </xf>
    <xf numFmtId="0" fontId="10" fillId="0" borderId="5" xfId="1" applyFont="1" applyFill="1" applyBorder="1" applyAlignment="1">
      <alignment horizontal="right" vertical="center"/>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Fill="1" applyBorder="1" applyAlignment="1">
      <alignment horizontal="center" vertical="center"/>
    </xf>
    <xf numFmtId="0" fontId="6" fillId="0" borderId="8" xfId="1" applyFont="1" applyFill="1" applyBorder="1" applyAlignment="1"/>
    <xf numFmtId="0" fontId="6" fillId="0" borderId="11" xfId="1" applyFont="1" applyFill="1" applyBorder="1" applyAlignment="1">
      <alignment horizontal="right" vertical="center"/>
    </xf>
    <xf numFmtId="0" fontId="6" fillId="0" borderId="24" xfId="1" applyFont="1" applyFill="1" applyBorder="1" applyAlignment="1">
      <alignment horizontal="right" vertical="center"/>
    </xf>
    <xf numFmtId="0" fontId="6" fillId="0" borderId="1" xfId="1" applyFont="1" applyFill="1" applyBorder="1" applyAlignment="1">
      <alignment horizontal="center" wrapText="1"/>
    </xf>
    <xf numFmtId="0" fontId="6" fillId="0" borderId="0" xfId="1" applyFont="1" applyFill="1" applyBorder="1" applyAlignment="1">
      <alignment horizontal="center" wrapText="1"/>
    </xf>
    <xf numFmtId="0" fontId="10" fillId="0" borderId="0" xfId="0" applyFont="1" applyBorder="1" applyAlignment="1">
      <alignment horizontal="center" vertical="center"/>
    </xf>
    <xf numFmtId="0" fontId="6" fillId="0" borderId="5" xfId="1" applyFont="1" applyBorder="1" applyAlignment="1">
      <alignment horizontal="center" vertical="center"/>
    </xf>
    <xf numFmtId="0" fontId="6" fillId="0" borderId="11" xfId="1" applyFont="1" applyFill="1" applyBorder="1" applyAlignment="1">
      <alignment horizontal="center" vertical="center"/>
    </xf>
    <xf numFmtId="0" fontId="6" fillId="0" borderId="7" xfId="1" applyFont="1" applyBorder="1" applyAlignment="1">
      <alignment vertical="center"/>
    </xf>
    <xf numFmtId="0" fontId="4" fillId="0" borderId="0" xfId="0" applyFont="1" applyAlignment="1">
      <alignment wrapText="1"/>
    </xf>
    <xf numFmtId="3" fontId="0" fillId="0" borderId="0" xfId="0" applyNumberFormat="1"/>
    <xf numFmtId="0" fontId="10" fillId="0" borderId="6" xfId="1" applyFont="1" applyFill="1" applyBorder="1" applyAlignment="1">
      <alignment horizontal="right" vertical="center"/>
    </xf>
    <xf numFmtId="3" fontId="10" fillId="0" borderId="3" xfId="1" quotePrefix="1" applyNumberFormat="1" applyFont="1" applyFill="1" applyBorder="1" applyAlignment="1">
      <alignment horizontal="right" vertical="center"/>
    </xf>
    <xf numFmtId="3" fontId="10" fillId="0" borderId="7" xfId="1" quotePrefix="1" applyNumberFormat="1" applyFont="1" applyFill="1" applyBorder="1" applyAlignment="1">
      <alignment horizontal="right" vertical="center"/>
    </xf>
    <xf numFmtId="3" fontId="10" fillId="0" borderId="8" xfId="1" quotePrefix="1" applyNumberFormat="1" applyFont="1" applyFill="1" applyBorder="1" applyAlignment="1">
      <alignment horizontal="right" vertical="center"/>
    </xf>
    <xf numFmtId="3" fontId="10" fillId="0" borderId="1" xfId="1" quotePrefix="1" applyNumberFormat="1" applyFont="1" applyFill="1" applyBorder="1" applyAlignment="1">
      <alignment horizontal="right" vertical="center"/>
    </xf>
    <xf numFmtId="3" fontId="10" fillId="0" borderId="0" xfId="1" quotePrefix="1" applyNumberFormat="1" applyFont="1" applyFill="1" applyBorder="1" applyAlignment="1">
      <alignment horizontal="right" vertical="center"/>
    </xf>
    <xf numFmtId="3" fontId="10" fillId="0" borderId="2" xfId="1" quotePrefix="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166" fontId="10" fillId="0" borderId="7" xfId="1" quotePrefix="1" applyNumberFormat="1" applyFont="1" applyFill="1" applyBorder="1" applyAlignment="1">
      <alignment horizontal="right" vertical="center"/>
    </xf>
    <xf numFmtId="166" fontId="10" fillId="0" borderId="0" xfId="1" quotePrefix="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66" fontId="10"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166" fontId="4" fillId="0" borderId="28" xfId="1" applyNumberFormat="1" applyFont="1" applyFill="1" applyBorder="1" applyAlignment="1">
      <alignment horizontal="right" vertical="center"/>
    </xf>
    <xf numFmtId="3" fontId="10" fillId="0" borderId="1" xfId="1" applyNumberFormat="1" applyFont="1" applyFill="1" applyBorder="1" applyAlignment="1">
      <alignment horizontal="right" vertical="center"/>
    </xf>
    <xf numFmtId="0" fontId="6" fillId="0" borderId="0" xfId="1" applyFont="1" applyFill="1" applyBorder="1" applyAlignment="1">
      <alignment vertical="center"/>
    </xf>
    <xf numFmtId="3" fontId="6" fillId="0" borderId="0" xfId="1" applyNumberFormat="1" applyFont="1" applyFill="1" applyBorder="1" applyAlignment="1">
      <alignment horizontal="center" vertical="center"/>
    </xf>
    <xf numFmtId="0" fontId="4" fillId="0" borderId="28" xfId="0" applyNumberFormat="1" applyFont="1" applyFill="1" applyBorder="1" applyAlignment="1">
      <alignment horizontal="left" vertical="center" wrapText="1"/>
    </xf>
    <xf numFmtId="3" fontId="4" fillId="0" borderId="10" xfId="0" applyNumberFormat="1" applyFont="1" applyBorder="1" applyAlignment="1">
      <alignment vertical="center"/>
    </xf>
    <xf numFmtId="3" fontId="4" fillId="0" borderId="0" xfId="0" applyNumberFormat="1" applyFont="1" applyBorder="1" applyAlignment="1">
      <alignment vertical="center"/>
    </xf>
    <xf numFmtId="3" fontId="10" fillId="0" borderId="33" xfId="0" applyNumberFormat="1" applyFont="1" applyBorder="1" applyAlignment="1">
      <alignment vertical="center"/>
    </xf>
    <xf numFmtId="3" fontId="10" fillId="0" borderId="28" xfId="0" applyNumberFormat="1" applyFont="1" applyBorder="1" applyAlignment="1">
      <alignment vertical="center"/>
    </xf>
    <xf numFmtId="165" fontId="7" fillId="0" borderId="0" xfId="1" applyNumberFormat="1" applyFont="1" applyFill="1" applyBorder="1" applyAlignment="1">
      <alignment vertical="center"/>
    </xf>
    <xf numFmtId="166" fontId="7" fillId="0" borderId="0" xfId="1" applyNumberFormat="1" applyFont="1" applyFill="1" applyBorder="1" applyAlignment="1">
      <alignment vertical="center"/>
    </xf>
    <xf numFmtId="0" fontId="4" fillId="0" borderId="0" xfId="0" applyFont="1" applyAlignment="1"/>
    <xf numFmtId="0" fontId="12" fillId="0" borderId="0" xfId="0" applyFont="1" applyAlignment="1">
      <alignment wrapText="1"/>
    </xf>
    <xf numFmtId="0" fontId="0" fillId="0" borderId="0" xfId="0"/>
    <xf numFmtId="166" fontId="10" fillId="0" borderId="3" xfId="1" quotePrefix="1" applyNumberFormat="1" applyFont="1" applyFill="1" applyBorder="1" applyAlignment="1">
      <alignment horizontal="right" vertical="center"/>
    </xf>
    <xf numFmtId="166" fontId="10" fillId="0" borderId="8" xfId="1" quotePrefix="1" applyNumberFormat="1" applyFont="1" applyFill="1" applyBorder="1" applyAlignment="1">
      <alignment horizontal="right" vertical="center"/>
    </xf>
    <xf numFmtId="166" fontId="10" fillId="0" borderId="1" xfId="1" quotePrefix="1" applyNumberFormat="1" applyFont="1" applyFill="1" applyBorder="1" applyAlignment="1">
      <alignment horizontal="right" vertical="center"/>
    </xf>
    <xf numFmtId="166" fontId="10" fillId="0" borderId="2" xfId="1" quotePrefix="1" applyNumberFormat="1" applyFont="1" applyFill="1" applyBorder="1" applyAlignment="1">
      <alignment horizontal="right" vertical="center"/>
    </xf>
    <xf numFmtId="166" fontId="10" fillId="0" borderId="1" xfId="1" applyNumberFormat="1" applyFont="1" applyFill="1" applyBorder="1" applyAlignment="1">
      <alignment horizontal="right" vertical="center"/>
    </xf>
    <xf numFmtId="166" fontId="10" fillId="0" borderId="2" xfId="1" applyNumberFormat="1" applyFont="1" applyFill="1" applyBorder="1" applyAlignment="1">
      <alignment horizontal="right" vertical="center"/>
    </xf>
    <xf numFmtId="166" fontId="4" fillId="0" borderId="1" xfId="1" applyNumberFormat="1" applyFont="1" applyFill="1" applyBorder="1" applyAlignment="1">
      <alignment horizontal="right" vertical="center"/>
    </xf>
    <xf numFmtId="166" fontId="4" fillId="0" borderId="2" xfId="1" applyNumberFormat="1" applyFont="1" applyFill="1" applyBorder="1" applyAlignment="1">
      <alignment horizontal="right" vertical="center"/>
    </xf>
    <xf numFmtId="166" fontId="4" fillId="0" borderId="4" xfId="1" applyNumberFormat="1" applyFont="1" applyFill="1" applyBorder="1" applyAlignment="1">
      <alignment horizontal="right" vertical="center"/>
    </xf>
    <xf numFmtId="166" fontId="4" fillId="0" borderId="6" xfId="1" applyNumberFormat="1" applyFont="1" applyFill="1" applyBorder="1" applyAlignment="1">
      <alignment horizontal="right" vertical="center"/>
    </xf>
    <xf numFmtId="166" fontId="4" fillId="0" borderId="5" xfId="1" applyNumberFormat="1" applyFont="1" applyFill="1" applyBorder="1" applyAlignment="1">
      <alignment horizontal="right" vertical="center"/>
    </xf>
    <xf numFmtId="0" fontId="10" fillId="0" borderId="33" xfId="0" applyNumberFormat="1" applyFont="1" applyFill="1" applyBorder="1" applyAlignment="1"/>
    <xf numFmtId="3" fontId="10" fillId="0" borderId="1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10" fillId="0" borderId="33" xfId="0" applyNumberFormat="1" applyFont="1" applyFill="1" applyBorder="1" applyAlignment="1">
      <alignment horizontal="right" vertical="center"/>
    </xf>
    <xf numFmtId="3" fontId="4" fillId="0" borderId="28" xfId="0" applyNumberFormat="1" applyFont="1" applyFill="1" applyBorder="1" applyAlignment="1">
      <alignment horizontal="right" vertical="center"/>
    </xf>
    <xf numFmtId="0" fontId="6" fillId="0" borderId="6" xfId="1" applyFont="1" applyBorder="1" applyAlignment="1">
      <alignment horizontal="center" vertical="center"/>
    </xf>
    <xf numFmtId="0" fontId="6" fillId="0" borderId="0" xfId="1" applyFont="1" applyFill="1" applyBorder="1" applyAlignment="1">
      <alignment horizontal="right" vertical="center"/>
    </xf>
    <xf numFmtId="0" fontId="11" fillId="0" borderId="39" xfId="1" applyFont="1" applyFill="1" applyBorder="1" applyAlignment="1">
      <alignment horizontal="right"/>
    </xf>
    <xf numFmtId="0" fontId="6" fillId="0" borderId="2" xfId="1" applyFont="1" applyBorder="1" applyAlignment="1">
      <alignment horizontal="center" vertical="center"/>
    </xf>
    <xf numFmtId="0" fontId="6" fillId="0" borderId="6" xfId="1" applyFont="1" applyBorder="1" applyAlignment="1">
      <alignment horizontal="center" vertical="center"/>
    </xf>
    <xf numFmtId="164" fontId="7" fillId="0" borderId="0" xfId="1" applyNumberFormat="1" applyFont="1" applyFill="1" applyBorder="1" applyAlignment="1">
      <alignment horizontal="left" vertical="center"/>
    </xf>
    <xf numFmtId="0" fontId="4" fillId="0" borderId="0" xfId="0" applyFont="1" applyBorder="1" applyAlignment="1"/>
    <xf numFmtId="0" fontId="14" fillId="0" borderId="0" xfId="0" applyFont="1" applyAlignment="1">
      <alignment horizontal="right"/>
    </xf>
    <xf numFmtId="0" fontId="10" fillId="0" borderId="0" xfId="1" applyFont="1"/>
    <xf numFmtId="0" fontId="10" fillId="0" borderId="0" xfId="1" applyFont="1" applyFill="1" applyBorder="1" applyAlignment="1">
      <alignment horizontal="center"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6" xfId="1" applyFont="1" applyFill="1" applyBorder="1" applyAlignment="1">
      <alignment horizontal="right" vertical="center"/>
    </xf>
    <xf numFmtId="0" fontId="0" fillId="0" borderId="0" xfId="0"/>
    <xf numFmtId="3" fontId="10" fillId="0" borderId="10" xfId="0" applyNumberFormat="1" applyFont="1" applyFill="1" applyBorder="1" applyAlignment="1">
      <alignment vertical="center"/>
    </xf>
    <xf numFmtId="0" fontId="0" fillId="0" borderId="0" xfId="0"/>
    <xf numFmtId="0" fontId="6" fillId="0" borderId="0" xfId="1" applyFont="1" applyFill="1" applyBorder="1" applyAlignment="1">
      <alignment horizontal="right"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 fillId="0" borderId="0" xfId="0" applyFont="1" applyFill="1"/>
    <xf numFmtId="0" fontId="21" fillId="0" borderId="0" xfId="0" applyFont="1" applyFill="1"/>
    <xf numFmtId="0" fontId="0" fillId="0" borderId="0" xfId="0" applyFill="1"/>
    <xf numFmtId="0" fontId="22" fillId="0" borderId="0" xfId="0" applyFont="1" applyFill="1" applyAlignment="1">
      <alignment horizontal="center"/>
    </xf>
    <xf numFmtId="0" fontId="0" fillId="2" borderId="0" xfId="0" applyFill="1" applyAlignment="1" applyProtection="1">
      <alignment horizontal="right"/>
      <protection locked="0"/>
    </xf>
    <xf numFmtId="0" fontId="0" fillId="2" borderId="0" xfId="0" applyFill="1" applyProtection="1">
      <protection locked="0"/>
    </xf>
    <xf numFmtId="0" fontId="6" fillId="0" borderId="40" xfId="1" applyFont="1" applyFill="1" applyBorder="1" applyAlignment="1">
      <alignment horizontal="right" vertical="center"/>
    </xf>
    <xf numFmtId="0" fontId="6" fillId="0" borderId="35" xfId="1" applyFont="1" applyFill="1" applyBorder="1" applyAlignment="1">
      <alignment horizontal="right" vertical="center"/>
    </xf>
    <xf numFmtId="0" fontId="6" fillId="0" borderId="14" xfId="1" applyFont="1" applyFill="1" applyBorder="1" applyAlignment="1">
      <alignment horizontal="right" vertical="center"/>
    </xf>
    <xf numFmtId="0" fontId="0" fillId="0" borderId="0" xfId="0"/>
    <xf numFmtId="0" fontId="4" fillId="0" borderId="0" xfId="0" applyNumberFormat="1" applyFont="1" applyAlignment="1">
      <alignment horizontal="left" vertical="center"/>
    </xf>
    <xf numFmtId="0" fontId="4" fillId="0" borderId="0" xfId="0" applyFont="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vertical="center" wrapText="1"/>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3" fontId="6" fillId="0" borderId="8" xfId="1" applyNumberFormat="1" applyFont="1" applyFill="1" applyBorder="1" applyAlignment="1">
      <alignment horizontal="right" vertical="center"/>
    </xf>
    <xf numFmtId="0" fontId="4" fillId="0" borderId="28" xfId="0" applyFont="1" applyFill="1" applyBorder="1" applyAlignment="1">
      <alignment horizontal="left" vertical="center" wrapText="1"/>
    </xf>
    <xf numFmtId="164" fontId="7" fillId="0" borderId="29" xfId="1" applyNumberFormat="1" applyFont="1" applyFill="1" applyBorder="1" applyAlignment="1">
      <alignment horizontal="left" vertical="center" wrapText="1" indent="1"/>
    </xf>
    <xf numFmtId="0" fontId="6" fillId="0" borderId="5" xfId="1" applyFont="1" applyBorder="1" applyAlignment="1">
      <alignment horizontal="center" vertical="center"/>
    </xf>
    <xf numFmtId="164" fontId="7" fillId="0" borderId="0" xfId="1" applyNumberFormat="1" applyFont="1" applyFill="1" applyBorder="1" applyAlignment="1">
      <alignment horizontal="left"/>
    </xf>
    <xf numFmtId="164" fontId="7" fillId="0" borderId="2" xfId="1" applyNumberFormat="1" applyFont="1" applyFill="1" applyBorder="1" applyAlignment="1">
      <alignment horizontal="left" vertical="center" wrapText="1" indent="1"/>
    </xf>
    <xf numFmtId="0" fontId="0" fillId="0" borderId="0" xfId="0" applyAlignment="1">
      <alignment horizontal="left"/>
    </xf>
    <xf numFmtId="0" fontId="0" fillId="0" borderId="0" xfId="0" applyAlignment="1">
      <alignment horizontal="left" indent="1"/>
    </xf>
    <xf numFmtId="0" fontId="6" fillId="0" borderId="1" xfId="1" applyFont="1" applyFill="1" applyBorder="1" applyAlignment="1">
      <alignment vertical="center"/>
    </xf>
    <xf numFmtId="0" fontId="11" fillId="0" borderId="2"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6" fillId="0" borderId="0" xfId="1" quotePrefix="1" applyFont="1" applyAlignment="1" applyProtection="1">
      <alignment horizontal="left"/>
      <protection locked="0"/>
    </xf>
    <xf numFmtId="0" fontId="23" fillId="0" borderId="0" xfId="1" applyFont="1"/>
    <xf numFmtId="0" fontId="6" fillId="0" borderId="0" xfId="1" applyFont="1" applyAlignment="1">
      <alignment horizontal="right" vertical="center"/>
    </xf>
    <xf numFmtId="0" fontId="11" fillId="0" borderId="0" xfId="1" applyFont="1" applyAlignment="1">
      <alignment horizontal="right"/>
    </xf>
    <xf numFmtId="0" fontId="6" fillId="0" borderId="4" xfId="1" applyFont="1" applyBorder="1" applyAlignment="1">
      <alignment horizontal="right" vertical="center"/>
    </xf>
    <xf numFmtId="0" fontId="6" fillId="0" borderId="5" xfId="1" applyFont="1" applyBorder="1" applyAlignment="1">
      <alignment horizontal="right" vertical="center"/>
    </xf>
    <xf numFmtId="3" fontId="6" fillId="0" borderId="3" xfId="1" quotePrefix="1" applyNumberFormat="1" applyFont="1" applyBorder="1" applyAlignment="1">
      <alignment horizontal="right" vertical="center"/>
    </xf>
    <xf numFmtId="166" fontId="6" fillId="0" borderId="7" xfId="1" quotePrefix="1" applyNumberFormat="1" applyFont="1" applyBorder="1" applyAlignment="1">
      <alignment horizontal="right" vertical="center"/>
    </xf>
    <xf numFmtId="0" fontId="6" fillId="0" borderId="0" xfId="1" applyFont="1" applyAlignment="1">
      <alignment horizontal="left" vertical="center"/>
    </xf>
    <xf numFmtId="3" fontId="6" fillId="0" borderId="1" xfId="1" quotePrefix="1" applyNumberFormat="1" applyFont="1" applyBorder="1" applyAlignment="1">
      <alignment horizontal="right" vertical="center"/>
    </xf>
    <xf numFmtId="3" fontId="6" fillId="0" borderId="0" xfId="1" quotePrefix="1" applyNumberFormat="1" applyFont="1" applyAlignment="1">
      <alignment horizontal="right" vertical="center"/>
    </xf>
    <xf numFmtId="166" fontId="6" fillId="0" borderId="0" xfId="1" quotePrefix="1" applyNumberFormat="1" applyFont="1" applyAlignment="1">
      <alignment horizontal="right" vertical="center"/>
    </xf>
    <xf numFmtId="0" fontId="25" fillId="0" borderId="0" xfId="0" applyFont="1" applyAlignment="1">
      <alignment horizontal="left" vertical="center"/>
    </xf>
    <xf numFmtId="3" fontId="7" fillId="0" borderId="1" xfId="1" applyNumberFormat="1" applyFont="1" applyBorder="1" applyAlignment="1">
      <alignment horizontal="right" vertical="center"/>
    </xf>
    <xf numFmtId="164" fontId="7" fillId="0" borderId="5" xfId="1" applyNumberFormat="1" applyFont="1" applyBorder="1" applyAlignment="1">
      <alignment horizontal="left" vertical="center"/>
    </xf>
    <xf numFmtId="164" fontId="26" fillId="0" borderId="0" xfId="1" applyNumberFormat="1" applyFont="1" applyAlignment="1">
      <alignment horizontal="left" vertical="center" wrapText="1"/>
    </xf>
    <xf numFmtId="3" fontId="7" fillId="0" borderId="0" xfId="1" quotePrefix="1" applyNumberFormat="1" applyFont="1" applyAlignment="1">
      <alignment horizontal="right" vertical="center"/>
    </xf>
    <xf numFmtId="166" fontId="26" fillId="0" borderId="0" xfId="1" applyNumberFormat="1" applyFont="1" applyAlignment="1">
      <alignment horizontal="right" vertical="center"/>
    </xf>
    <xf numFmtId="164" fontId="26" fillId="0" borderId="0" xfId="1" applyNumberFormat="1" applyFont="1" applyAlignment="1">
      <alignment horizontal="left" vertical="center"/>
    </xf>
    <xf numFmtId="3" fontId="26" fillId="0" borderId="0" xfId="1" applyNumberFormat="1" applyFont="1" applyAlignment="1">
      <alignment horizontal="right" vertical="center"/>
    </xf>
    <xf numFmtId="0" fontId="6" fillId="3" borderId="8" xfId="1" applyFont="1" applyFill="1" applyBorder="1" applyAlignment="1">
      <alignment vertical="center"/>
    </xf>
    <xf numFmtId="0" fontId="6" fillId="3" borderId="2" xfId="1" applyFont="1" applyFill="1" applyBorder="1" applyAlignment="1">
      <alignment horizontal="center" vertical="center"/>
    </xf>
    <xf numFmtId="0" fontId="6" fillId="0" borderId="0" xfId="1" applyFont="1" applyAlignment="1">
      <alignment horizontal="right" vertical="center"/>
    </xf>
    <xf numFmtId="0" fontId="11" fillId="0" borderId="0" xfId="1" applyFont="1" applyFill="1" applyAlignment="1">
      <alignment horizontal="right"/>
    </xf>
    <xf numFmtId="0" fontId="6" fillId="3" borderId="6" xfId="1" applyFont="1" applyFill="1" applyBorder="1" applyAlignment="1">
      <alignment horizontal="center" vertical="center"/>
    </xf>
    <xf numFmtId="0" fontId="6" fillId="3" borderId="15" xfId="1" applyFont="1" applyFill="1" applyBorder="1" applyAlignment="1">
      <alignment horizontal="left" vertical="center"/>
    </xf>
    <xf numFmtId="0" fontId="6" fillId="3" borderId="16" xfId="1" applyFont="1" applyFill="1" applyBorder="1" applyAlignment="1">
      <alignment horizontal="left" vertical="center"/>
    </xf>
    <xf numFmtId="0" fontId="26" fillId="0" borderId="16" xfId="0" applyFont="1" applyFill="1" applyBorder="1" applyAlignment="1">
      <alignment horizontal="left"/>
    </xf>
    <xf numFmtId="3" fontId="26" fillId="0" borderId="0" xfId="0" applyNumberFormat="1" applyFont="1" applyFill="1" applyBorder="1"/>
    <xf numFmtId="0" fontId="26" fillId="0" borderId="17" xfId="0" applyFont="1" applyFill="1" applyBorder="1"/>
    <xf numFmtId="0" fontId="16" fillId="0" borderId="0" xfId="1" quotePrefix="1" applyFont="1" applyFill="1" applyBorder="1" applyAlignment="1" applyProtection="1">
      <alignment horizontal="left"/>
      <protection locked="0"/>
    </xf>
    <xf numFmtId="0" fontId="23" fillId="0" borderId="0" xfId="1" applyFont="1" applyFill="1" applyBorder="1"/>
    <xf numFmtId="0" fontId="23" fillId="0" borderId="44" xfId="1" applyFont="1" applyFill="1" applyBorder="1" applyAlignment="1">
      <alignment vertical="center"/>
    </xf>
    <xf numFmtId="0" fontId="23" fillId="0" borderId="48" xfId="1" applyFont="1" applyFill="1" applyBorder="1" applyAlignment="1">
      <alignment vertical="center"/>
    </xf>
    <xf numFmtId="0" fontId="27" fillId="0" borderId="0" xfId="1" applyFont="1" applyFill="1" applyBorder="1" applyAlignment="1">
      <alignment horizontal="right"/>
    </xf>
    <xf numFmtId="0" fontId="27" fillId="0" borderId="16" xfId="1" applyFont="1" applyFill="1" applyBorder="1" applyAlignment="1">
      <alignment horizontal="right"/>
    </xf>
    <xf numFmtId="0" fontId="23" fillId="0" borderId="49" xfId="1" applyFont="1" applyFill="1" applyBorder="1" applyAlignment="1">
      <alignment horizontal="center" vertical="center"/>
    </xf>
    <xf numFmtId="0" fontId="23" fillId="0" borderId="48" xfId="1" applyFont="1" applyFill="1" applyBorder="1" applyAlignment="1">
      <alignment horizontal="right" vertical="center"/>
    </xf>
    <xf numFmtId="0" fontId="23" fillId="0" borderId="0" xfId="1" applyFont="1" applyFill="1" applyBorder="1" applyAlignment="1">
      <alignment horizontal="right" vertical="center"/>
    </xf>
    <xf numFmtId="0" fontId="23" fillId="0" borderId="16" xfId="1" applyFont="1" applyFill="1" applyBorder="1" applyAlignment="1">
      <alignment horizontal="right" vertical="center"/>
    </xf>
    <xf numFmtId="0" fontId="23" fillId="0" borderId="50" xfId="1" applyFont="1" applyFill="1" applyBorder="1" applyAlignment="1">
      <alignment horizontal="left" vertical="center"/>
    </xf>
    <xf numFmtId="3" fontId="26" fillId="0" borderId="45" xfId="0" applyNumberFormat="1" applyFont="1" applyFill="1" applyBorder="1"/>
    <xf numFmtId="3" fontId="26" fillId="0" borderId="46" xfId="0" applyNumberFormat="1" applyFont="1" applyFill="1" applyBorder="1"/>
    <xf numFmtId="165" fontId="26" fillId="0" borderId="47" xfId="0" applyNumberFormat="1" applyFont="1" applyFill="1" applyBorder="1"/>
    <xf numFmtId="0" fontId="23" fillId="0" borderId="48" xfId="1" applyFont="1" applyFill="1" applyBorder="1" applyAlignment="1">
      <alignment horizontal="left" vertical="center"/>
    </xf>
    <xf numFmtId="3" fontId="26" fillId="0" borderId="48" xfId="0" applyNumberFormat="1" applyFont="1" applyFill="1" applyBorder="1"/>
    <xf numFmtId="0" fontId="26" fillId="0" borderId="0" xfId="0" applyFont="1" applyFill="1" applyBorder="1"/>
    <xf numFmtId="165" fontId="26" fillId="0" borderId="16" xfId="0" applyNumberFormat="1" applyFont="1" applyFill="1" applyBorder="1" applyAlignment="1">
      <alignment horizontal="right"/>
    </xf>
    <xf numFmtId="0" fontId="26" fillId="0" borderId="48" xfId="0" applyFont="1" applyFill="1" applyBorder="1" applyAlignment="1">
      <alignment horizontal="left"/>
    </xf>
    <xf numFmtId="0" fontId="26" fillId="0" borderId="43" xfId="0" applyFont="1" applyFill="1" applyBorder="1" applyAlignment="1">
      <alignment horizontal="left"/>
    </xf>
    <xf numFmtId="3" fontId="26" fillId="0" borderId="43" xfId="0" applyNumberFormat="1" applyFont="1" applyFill="1" applyBorder="1"/>
    <xf numFmtId="3" fontId="26" fillId="0" borderId="42" xfId="0" applyNumberFormat="1" applyFont="1" applyFill="1" applyBorder="1"/>
    <xf numFmtId="165" fontId="26" fillId="0" borderId="51" xfId="0" applyNumberFormat="1" applyFont="1" applyFill="1" applyBorder="1" applyAlignment="1">
      <alignment horizontal="right"/>
    </xf>
    <xf numFmtId="164" fontId="26" fillId="0" borderId="0" xfId="1" applyNumberFormat="1" applyFont="1" applyFill="1" applyBorder="1" applyAlignment="1">
      <alignment horizontal="left" vertical="center" wrapText="1"/>
    </xf>
    <xf numFmtId="3" fontId="26" fillId="0" borderId="0" xfId="1" applyNumberFormat="1" applyFont="1" applyFill="1" applyBorder="1" applyAlignment="1">
      <alignment horizontal="right" vertical="center"/>
    </xf>
    <xf numFmtId="166" fontId="26" fillId="0" borderId="0" xfId="1" applyNumberFormat="1" applyFont="1" applyFill="1" applyBorder="1" applyAlignment="1">
      <alignment horizontal="right" vertical="center"/>
    </xf>
    <xf numFmtId="164" fontId="26" fillId="0" borderId="0" xfId="1" applyNumberFormat="1" applyFont="1" applyFill="1" applyBorder="1" applyAlignment="1">
      <alignment horizontal="left" vertical="center"/>
    </xf>
    <xf numFmtId="3" fontId="24" fillId="4" borderId="41" xfId="0" applyNumberFormat="1" applyFont="1" applyFill="1" applyBorder="1"/>
    <xf numFmtId="3" fontId="25" fillId="0" borderId="0" xfId="0" applyNumberFormat="1" applyFont="1"/>
    <xf numFmtId="165" fontId="25" fillId="0" borderId="0" xfId="0" applyNumberFormat="1" applyFont="1"/>
    <xf numFmtId="3" fontId="25" fillId="0" borderId="0" xfId="0" quotePrefix="1" applyNumberFormat="1" applyFont="1" applyAlignment="1">
      <alignment horizontal="right"/>
    </xf>
    <xf numFmtId="3" fontId="7" fillId="0" borderId="32" xfId="1" quotePrefix="1" applyNumberFormat="1" applyFont="1" applyBorder="1" applyAlignment="1">
      <alignment horizontal="right" vertical="center"/>
    </xf>
    <xf numFmtId="3" fontId="25" fillId="0" borderId="28" xfId="0" quotePrefix="1" applyNumberFormat="1" applyFont="1" applyBorder="1" applyAlignment="1">
      <alignment horizontal="right"/>
    </xf>
    <xf numFmtId="3" fontId="25" fillId="0" borderId="0" xfId="0" applyNumberFormat="1" applyFont="1" applyBorder="1"/>
    <xf numFmtId="3" fontId="26" fillId="0" borderId="32" xfId="1" applyNumberFormat="1" applyFont="1" applyBorder="1" applyAlignment="1">
      <alignment horizontal="right" vertical="center"/>
    </xf>
    <xf numFmtId="165" fontId="25" fillId="0" borderId="28" xfId="0" applyNumberFormat="1" applyFont="1" applyBorder="1"/>
    <xf numFmtId="3" fontId="26" fillId="0" borderId="0" xfId="0" quotePrefix="1" applyNumberFormat="1" applyFont="1" applyFill="1" applyBorder="1" applyAlignment="1">
      <alignment horizontal="right"/>
    </xf>
    <xf numFmtId="166" fontId="24" fillId="0" borderId="0" xfId="0" applyNumberFormat="1" applyFont="1"/>
    <xf numFmtId="3" fontId="6" fillId="3" borderId="0" xfId="1" quotePrefix="1" applyNumberFormat="1" applyFont="1" applyFill="1" applyBorder="1" applyAlignment="1">
      <alignment horizontal="right" vertical="center"/>
    </xf>
    <xf numFmtId="3" fontId="6" fillId="3" borderId="0" xfId="1" quotePrefix="1" applyNumberFormat="1" applyFont="1" applyFill="1" applyAlignment="1">
      <alignment horizontal="right" vertical="center"/>
    </xf>
    <xf numFmtId="166" fontId="6" fillId="3" borderId="0" xfId="1" quotePrefix="1" applyNumberFormat="1" applyFont="1" applyFill="1" applyAlignment="1">
      <alignment horizontal="right" vertical="center"/>
    </xf>
    <xf numFmtId="3" fontId="4" fillId="0" borderId="5" xfId="1" applyNumberFormat="1" applyFont="1" applyFill="1" applyBorder="1" applyAlignment="1">
      <alignment horizontal="right" vertical="center"/>
    </xf>
    <xf numFmtId="3" fontId="25" fillId="3" borderId="0" xfId="0" applyNumberFormat="1" applyFont="1" applyFill="1"/>
    <xf numFmtId="166" fontId="25" fillId="0" borderId="0" xfId="0" applyNumberFormat="1" applyFont="1" applyFill="1"/>
    <xf numFmtId="3" fontId="25" fillId="0" borderId="0" xfId="0" applyNumberFormat="1" applyFont="1" applyFill="1"/>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1" xfId="1" applyFont="1" applyFill="1" applyBorder="1" applyAlignment="1">
      <alignment horizontal="right"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10" fillId="0" borderId="8"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8" xfId="1" applyFont="1" applyFill="1" applyBorder="1" applyAlignment="1">
      <alignment horizontal="center"/>
    </xf>
    <xf numFmtId="0" fontId="10" fillId="0" borderId="32"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wrapText="1"/>
    </xf>
    <xf numFmtId="0" fontId="10" fillId="0" borderId="31" xfId="0" applyNumberFormat="1" applyFont="1" applyFill="1" applyBorder="1" applyAlignment="1">
      <alignment horizontal="center"/>
    </xf>
    <xf numFmtId="0" fontId="10" fillId="0" borderId="32" xfId="0" applyNumberFormat="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 xfId="1" applyFont="1" applyBorder="1" applyAlignment="1">
      <alignment horizontal="center"/>
    </xf>
    <xf numFmtId="0" fontId="6" fillId="0" borderId="7" xfId="1" applyFont="1" applyBorder="1" applyAlignment="1">
      <alignment horizontal="center"/>
    </xf>
    <xf numFmtId="0" fontId="6" fillId="0" borderId="1" xfId="1" applyFont="1" applyBorder="1" applyAlignment="1">
      <alignment horizontal="right" vertical="center"/>
    </xf>
    <xf numFmtId="0" fontId="6" fillId="0" borderId="0" xfId="1" applyFont="1" applyAlignment="1">
      <alignment horizontal="right" vertical="center"/>
    </xf>
    <xf numFmtId="0" fontId="6" fillId="3" borderId="3" xfId="1" applyFont="1" applyFill="1" applyBorder="1" applyAlignment="1">
      <alignment horizontal="center"/>
    </xf>
    <xf numFmtId="0" fontId="6" fillId="3" borderId="7" xfId="1" applyFont="1" applyFill="1" applyBorder="1" applyAlignment="1">
      <alignment horizontal="center"/>
    </xf>
    <xf numFmtId="0" fontId="23" fillId="0" borderId="45" xfId="1" applyFont="1" applyFill="1" applyBorder="1" applyAlignment="1">
      <alignment horizontal="center"/>
    </xf>
    <xf numFmtId="0" fontId="23" fillId="0" borderId="46" xfId="1" applyFont="1" applyFill="1" applyBorder="1" applyAlignment="1">
      <alignment horizontal="center"/>
    </xf>
    <xf numFmtId="0" fontId="23" fillId="0" borderId="47" xfId="1" applyFont="1" applyFill="1" applyBorder="1" applyAlignment="1">
      <alignment horizontal="center"/>
    </xf>
    <xf numFmtId="0" fontId="23" fillId="0" borderId="48" xfId="1" applyFont="1" applyFill="1" applyBorder="1" applyAlignment="1">
      <alignment horizontal="right" vertical="center"/>
    </xf>
    <xf numFmtId="0" fontId="23" fillId="0" borderId="0" xfId="1" applyFont="1" applyFill="1" applyBorder="1" applyAlignment="1">
      <alignment horizontal="right" vertical="center"/>
    </xf>
    <xf numFmtId="0" fontId="10" fillId="0" borderId="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6" fillId="0" borderId="37" xfId="1" quotePrefix="1" applyNumberFormat="1" applyFont="1" applyFill="1" applyBorder="1" applyAlignment="1">
      <alignment horizontal="center" vertical="center"/>
    </xf>
    <xf numFmtId="0" fontId="6" fillId="0" borderId="38" xfId="1" applyFont="1" applyFill="1" applyBorder="1" applyAlignment="1">
      <alignment horizontal="center" vertical="center"/>
    </xf>
  </cellXfs>
  <cellStyles count="5">
    <cellStyle name="Hiperpovezava" xfId="2" builtinId="8"/>
    <cellStyle name="Navadno" xfId="0" builtinId="0"/>
    <cellStyle name="Navadno 2" xfId="3" xr:uid="{00000000-0005-0000-0000-000002000000}"/>
    <cellStyle name="Navadno_T01_SL01" xfId="1" xr:uid="{00000000-0005-0000-0000-000003000000}"/>
    <cellStyle name="Normal_Sbos03n" xfId="4" xr:uid="{00000000-0005-0000-0000-000005000000}"/>
  </cellStyles>
  <dxfs count="0"/>
  <tableStyles count="0" defaultTableStyle="TableStyleMedium9" defaultPivotStyle="PivotStyleLight16"/>
  <colors>
    <mruColors>
      <color rgb="FF79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9525</xdr:colOff>
      <xdr:row>0</xdr:row>
      <xdr:rowOff>152400</xdr:rowOff>
    </xdr:from>
    <xdr:ext cx="2924175" cy="623440"/>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3276600" y="152400"/>
          <a:ext cx="2924175" cy="623440"/>
        </a:xfrm>
        <a:prstGeom prst="rect">
          <a:avLst/>
        </a:prstGeom>
        <a:solidFill>
          <a:srgbClr val="FF00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l-SI" sz="1200" b="1">
              <a:solidFill>
                <a:schemeClr val="bg1"/>
              </a:solidFill>
              <a:latin typeface="Arial" panose="020B0604020202020204" pitchFamily="34" charset="0"/>
              <a:cs typeface="Arial" panose="020B0604020202020204" pitchFamily="34" charset="0"/>
            </a:rPr>
            <a:t>Spremeni podatke </a:t>
          </a:r>
          <a:r>
            <a:rPr lang="sl-SI" sz="1200" b="1" baseline="0">
              <a:solidFill>
                <a:schemeClr val="bg1"/>
              </a:solidFill>
              <a:latin typeface="Arial" panose="020B0604020202020204" pitchFamily="34" charset="0"/>
              <a:cs typeface="Arial" panose="020B0604020202020204" pitchFamily="34" charset="0"/>
            </a:rPr>
            <a:t>v rumenih celicah.</a:t>
          </a:r>
        </a:p>
        <a:p>
          <a:endParaRPr lang="sl-SI" sz="1200" b="1" baseline="0">
            <a:solidFill>
              <a:schemeClr val="bg1"/>
            </a:solidFill>
            <a:latin typeface="Arial" panose="020B0604020202020204" pitchFamily="34" charset="0"/>
            <a:cs typeface="Arial" panose="020B0604020202020204" pitchFamily="34" charset="0"/>
          </a:endParaRPr>
        </a:p>
        <a:p>
          <a:r>
            <a:rPr lang="sl-SI" sz="1200" b="1" baseline="0">
              <a:solidFill>
                <a:schemeClr val="bg1"/>
              </a:solidFill>
              <a:latin typeface="Arial" panose="020B0604020202020204" pitchFamily="34" charset="0"/>
              <a:cs typeface="Arial" panose="020B0604020202020204" pitchFamily="34" charset="0"/>
            </a:rPr>
            <a:t>Skrij ta zavihek!</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ess.gov.si/SKUPNO/ANALITIK/MI/Dodat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6/Februar%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6/Statisti&#269;ne%20Regije%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6/Statisti&#269;ne%20Regije%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6\Statisti&#269;ne%20Regije%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6\Statisti&#269;ne%20Regije%2020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6/Uradi%20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6\tujci%20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6\tujc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01"/>
      <sheetName val="M-1A 01"/>
      <sheetName val="BO-NOVI 01"/>
      <sheetName val="BO-ZAP 01"/>
      <sheetName val="BO-ČRTANI  01"/>
      <sheetName val="stanje 01"/>
      <sheetName val="ženske 01"/>
      <sheetName val="BO-dolgotrajno 01"/>
      <sheetName val="prvi 01"/>
      <sheetName val="stari do26 let"/>
      <sheetName val="stečaj 00"/>
      <sheetName val="presežki 00"/>
      <sheetName val="STARI NAD 40 "/>
      <sheetName val="stari nad 50 "/>
      <sheetName val="STOPNJE-SKUPAJ-2000"/>
      <sheetName val="I+II. "/>
      <sheetName val="III+IV"/>
      <sheetName val="V "/>
      <sheetName val="VI"/>
      <sheetName val="VII"/>
      <sheetName val="DNDP-00"/>
      <sheetName val="PRIPRAVA-00"/>
      <sheetName val="INVALIDI-00"/>
      <sheetName val="PD-99"/>
      <sheetName val="M-1A 99"/>
      <sheetName val="BO-NOVI 99"/>
      <sheetName val="BO-ZAP 99"/>
      <sheetName val="BO-ČRTANI99"/>
      <sheetName val="stanje 99"/>
      <sheetName val="žen.99"/>
      <sheetName val="prvi99"/>
      <sheetName val="mladi99"/>
      <sheetName val="stečaj99"/>
      <sheetName val="presežki99"/>
      <sheetName val="BO-dolgotrajno99"/>
      <sheetName val="STARI NAD 40"/>
      <sheetName val="STOPNJE-SKUPAJ 99"/>
      <sheetName val="I+II.99"/>
      <sheetName val="III+IV.99"/>
      <sheetName val="V.99"/>
      <sheetName val="VI.99"/>
      <sheetName val="VII.99"/>
      <sheetName val="DN  DP 99"/>
      <sheetName val="NOVI94"/>
      <sheetName val="potrebe93"/>
      <sheetName val="potrebe94"/>
      <sheetName val="POTREBE95"/>
      <sheetName val="POTREBE96"/>
      <sheetName val="potre95"/>
      <sheetName val="realiza93"/>
      <sheetName val="realiza94"/>
      <sheetName val="REALIZA95"/>
      <sheetName val="REALIZA96"/>
      <sheetName val="VKLJU93"/>
      <sheetName val="VKLJU94"/>
      <sheetName val="vklju95"/>
      <sheetName val="VKLJU96"/>
      <sheetName val="CRTANI93"/>
      <sheetName val="CRTANI94"/>
      <sheetName val="crtani95"/>
      <sheetName val="crtani96"/>
      <sheetName val="NOVI93"/>
      <sheetName val="novi95"/>
      <sheetName val="novi96"/>
      <sheetName val="grafi"/>
      <sheetName val="BREZ93"/>
      <sheetName val="BREZ94"/>
      <sheetName val="brez95"/>
      <sheetName val="brez96"/>
      <sheetName val="dndp94"/>
      <sheetName val="dndp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zalo"/>
      <sheetName val="Obdobja"/>
      <sheetName val="1"/>
      <sheetName val="2"/>
      <sheetName val="3"/>
      <sheetName val="3ud"/>
      <sheetName val="4"/>
      <sheetName val="4ud"/>
      <sheetName val="4sr"/>
      <sheetName val="5"/>
      <sheetName val="5ud"/>
      <sheetName val="5sr"/>
      <sheetName val="6"/>
      <sheetName val="6ud"/>
      <sheetName val="6sr"/>
      <sheetName val="7"/>
      <sheetName val="7ud"/>
      <sheetName val="7sr"/>
      <sheetName val="8"/>
      <sheetName val="8ud"/>
      <sheetName val="8sr"/>
      <sheetName val="9"/>
      <sheetName val="9ud"/>
      <sheetName val="9sr"/>
      <sheetName val="10"/>
      <sheetName val="10ud"/>
      <sheetName val="10sr"/>
      <sheetName val="11"/>
      <sheetName val="11ud"/>
      <sheetName val="11sr"/>
      <sheetName val="12"/>
      <sheetName val="12ud"/>
      <sheetName val="12sr"/>
      <sheetName val="13"/>
      <sheetName val="13ud"/>
      <sheetName val="13sr"/>
      <sheetName val="14"/>
      <sheetName val="14a"/>
      <sheetName val="14b"/>
      <sheetName val="15"/>
      <sheetName val="15ud"/>
      <sheetName val="16"/>
      <sheetName val="16ud"/>
      <sheetName val="17"/>
      <sheetName val="18"/>
      <sheetName val="19"/>
      <sheetName val="20"/>
      <sheetName val="21"/>
      <sheetName val="22"/>
      <sheetName val="23"/>
      <sheetName val="24"/>
    </sheetNames>
    <sheetDataSet>
      <sheetData sheetId="0" refreshError="1"/>
      <sheetData sheetId="1">
        <row r="11">
          <cell r="B11" t="str">
            <v>II 26</v>
          </cell>
          <cell r="C11" t="str">
            <v>II 25</v>
          </cell>
        </row>
        <row r="13">
          <cell r="B13" t="str">
            <v>I-II 26</v>
          </cell>
          <cell r="C13" t="str">
            <v>I-II 25</v>
          </cell>
        </row>
      </sheetData>
      <sheetData sheetId="2" refreshError="1"/>
      <sheetData sheetId="3" refreshError="1"/>
      <sheetData sheetId="4" refreshError="1"/>
      <sheetData sheetId="5">
        <row r="4">
          <cell r="H4" t="str">
            <v>II 26</v>
          </cell>
          <cell r="I4" t="str">
            <v>II 26</v>
          </cell>
          <cell r="J4" t="str">
            <v>I-II 26</v>
          </cell>
        </row>
        <row r="5">
          <cell r="B5" t="str">
            <v>XII 25</v>
          </cell>
          <cell r="C5" t="str">
            <v>I 26</v>
          </cell>
          <cell r="D5" t="str">
            <v>II 26</v>
          </cell>
          <cell r="E5" t="str">
            <v>I-XII 24</v>
          </cell>
          <cell r="F5" t="str">
            <v>I-XII 25</v>
          </cell>
          <cell r="G5" t="str">
            <v>I-II 26</v>
          </cell>
          <cell r="H5" t="str">
            <v>II 25</v>
          </cell>
          <cell r="I5" t="str">
            <v>I 26</v>
          </cell>
          <cell r="J5" t="str">
            <v>I-II 25</v>
          </cell>
        </row>
        <row r="6">
          <cell r="B6">
            <v>9489</v>
          </cell>
          <cell r="C6">
            <v>11952</v>
          </cell>
          <cell r="D6">
            <v>11713</v>
          </cell>
          <cell r="E6">
            <v>157384</v>
          </cell>
          <cell r="F6">
            <v>151803</v>
          </cell>
          <cell r="G6">
            <v>23665</v>
          </cell>
          <cell r="H6">
            <v>95.297372060857526</v>
          </cell>
          <cell r="I6">
            <v>98.00033467202141</v>
          </cell>
          <cell r="J6">
            <v>93.132624950806758</v>
          </cell>
        </row>
        <row r="8">
          <cell r="B8">
            <v>846</v>
          </cell>
          <cell r="C8">
            <v>1012</v>
          </cell>
          <cell r="D8">
            <v>874</v>
          </cell>
          <cell r="E8">
            <v>12255</v>
          </cell>
          <cell r="F8">
            <v>12814</v>
          </cell>
          <cell r="G8">
            <v>1886</v>
          </cell>
          <cell r="H8">
            <v>80.776340110905736</v>
          </cell>
          <cell r="I8">
            <v>86.36363636363636</v>
          </cell>
          <cell r="J8">
            <v>84.764044943820224</v>
          </cell>
        </row>
        <row r="16">
          <cell r="B16">
            <v>647</v>
          </cell>
          <cell r="C16">
            <v>974</v>
          </cell>
          <cell r="D16">
            <v>861</v>
          </cell>
          <cell r="E16">
            <v>12224</v>
          </cell>
          <cell r="F16">
            <v>11999</v>
          </cell>
          <cell r="G16">
            <v>1835</v>
          </cell>
          <cell r="H16">
            <v>88.946280991735534</v>
          </cell>
          <cell r="I16">
            <v>88.398357289527723</v>
          </cell>
          <cell r="J16">
            <v>97.450876261285174</v>
          </cell>
        </row>
        <row r="24">
          <cell r="B24">
            <v>719</v>
          </cell>
          <cell r="C24">
            <v>965</v>
          </cell>
          <cell r="D24">
            <v>899</v>
          </cell>
          <cell r="E24">
            <v>14059</v>
          </cell>
          <cell r="F24">
            <v>11868</v>
          </cell>
          <cell r="G24">
            <v>1864</v>
          </cell>
          <cell r="H24">
            <v>98.251366120218577</v>
          </cell>
          <cell r="I24">
            <v>93.160621761658035</v>
          </cell>
          <cell r="J24">
            <v>93.621295831240587</v>
          </cell>
        </row>
        <row r="31">
          <cell r="B31">
            <v>3599</v>
          </cell>
          <cell r="C31">
            <v>4181</v>
          </cell>
          <cell r="D31">
            <v>4567</v>
          </cell>
          <cell r="E31">
            <v>59519</v>
          </cell>
          <cell r="F31">
            <v>56524</v>
          </cell>
          <cell r="G31">
            <v>8748</v>
          </cell>
          <cell r="H31">
            <v>96.248682824025295</v>
          </cell>
          <cell r="I31">
            <v>109.23224109064817</v>
          </cell>
          <cell r="J31">
            <v>88.569403665080486</v>
          </cell>
        </row>
        <row r="42">
          <cell r="B42">
            <v>1061</v>
          </cell>
          <cell r="C42">
            <v>1282</v>
          </cell>
          <cell r="D42">
            <v>1105</v>
          </cell>
          <cell r="E42">
            <v>15394</v>
          </cell>
          <cell r="F42">
            <v>15568</v>
          </cell>
          <cell r="G42">
            <v>2387</v>
          </cell>
          <cell r="H42">
            <v>106.35226179018287</v>
          </cell>
          <cell r="I42">
            <v>86.193447737909509</v>
          </cell>
          <cell r="J42">
            <v>105.90062111801242</v>
          </cell>
        </row>
        <row r="49">
          <cell r="B49">
            <v>392</v>
          </cell>
          <cell r="C49">
            <v>601</v>
          </cell>
          <cell r="D49">
            <v>535</v>
          </cell>
          <cell r="E49">
            <v>6150</v>
          </cell>
          <cell r="F49">
            <v>5814</v>
          </cell>
          <cell r="G49">
            <v>1136</v>
          </cell>
          <cell r="H49">
            <v>125</v>
          </cell>
          <cell r="I49">
            <v>89.018302828618971</v>
          </cell>
          <cell r="J49">
            <v>122.01933404940924</v>
          </cell>
        </row>
        <row r="55">
          <cell r="B55">
            <v>416</v>
          </cell>
          <cell r="C55">
            <v>549</v>
          </cell>
          <cell r="D55">
            <v>545</v>
          </cell>
          <cell r="E55">
            <v>7185</v>
          </cell>
          <cell r="F55">
            <v>6788</v>
          </cell>
          <cell r="G55">
            <v>1094</v>
          </cell>
          <cell r="H55">
            <v>85.289514866979658</v>
          </cell>
          <cell r="I55">
            <v>99.271402550091068</v>
          </cell>
          <cell r="J55">
            <v>93.265132139812451</v>
          </cell>
        </row>
        <row r="61">
          <cell r="B61">
            <v>628</v>
          </cell>
          <cell r="C61">
            <v>742</v>
          </cell>
          <cell r="D61">
            <v>692</v>
          </cell>
          <cell r="E61">
            <v>6907</v>
          </cell>
          <cell r="F61">
            <v>9142</v>
          </cell>
          <cell r="G61">
            <v>1434</v>
          </cell>
          <cell r="H61">
            <v>92.637215528781795</v>
          </cell>
          <cell r="I61">
            <v>93.261455525606479</v>
          </cell>
          <cell r="J61">
            <v>99.930313588850169</v>
          </cell>
        </row>
        <row r="67">
          <cell r="B67">
            <v>348</v>
          </cell>
          <cell r="C67">
            <v>472</v>
          </cell>
          <cell r="D67">
            <v>432</v>
          </cell>
          <cell r="E67">
            <v>5802</v>
          </cell>
          <cell r="F67">
            <v>5411</v>
          </cell>
          <cell r="G67">
            <v>904</v>
          </cell>
          <cell r="H67">
            <v>114.89361702127661</v>
          </cell>
          <cell r="I67">
            <v>91.525423728813564</v>
          </cell>
          <cell r="J67">
            <v>100.22172949002217</v>
          </cell>
        </row>
        <row r="71">
          <cell r="B71">
            <v>275</v>
          </cell>
          <cell r="C71">
            <v>435</v>
          </cell>
          <cell r="D71">
            <v>368</v>
          </cell>
          <cell r="E71">
            <v>5275</v>
          </cell>
          <cell r="F71">
            <v>5336</v>
          </cell>
          <cell r="G71">
            <v>803</v>
          </cell>
          <cell r="H71">
            <v>84.792626728110605</v>
          </cell>
          <cell r="I71">
            <v>84.597701149425291</v>
          </cell>
          <cell r="J71">
            <v>87.187839305103154</v>
          </cell>
        </row>
        <row r="76">
          <cell r="B76">
            <v>160</v>
          </cell>
          <cell r="C76">
            <v>205</v>
          </cell>
          <cell r="D76">
            <v>258</v>
          </cell>
          <cell r="E76">
            <v>2942</v>
          </cell>
          <cell r="F76">
            <v>2831</v>
          </cell>
          <cell r="G76">
            <v>463</v>
          </cell>
          <cell r="H76">
            <v>100</v>
          </cell>
          <cell r="I76">
            <v>125.85365853658537</v>
          </cell>
          <cell r="J76">
            <v>89.038461538461533</v>
          </cell>
        </row>
        <row r="82">
          <cell r="B82">
            <v>398</v>
          </cell>
          <cell r="C82">
            <v>534</v>
          </cell>
          <cell r="D82">
            <v>577</v>
          </cell>
          <cell r="E82">
            <v>9672</v>
          </cell>
          <cell r="F82">
            <v>7708</v>
          </cell>
          <cell r="G82">
            <v>1111</v>
          </cell>
          <cell r="H82">
            <v>87.424242424242422</v>
          </cell>
          <cell r="I82">
            <v>108.05243445692885</v>
          </cell>
          <cell r="J82">
            <v>85.593220338983059</v>
          </cell>
        </row>
      </sheetData>
      <sheetData sheetId="6" refreshError="1"/>
      <sheetData sheetId="7">
        <row r="4">
          <cell r="H4" t="str">
            <v>II 26</v>
          </cell>
          <cell r="I4" t="str">
            <v>II 26</v>
          </cell>
          <cell r="J4" t="str">
            <v>Ø I-II 26</v>
          </cell>
          <cell r="K4" t="str">
            <v>II 26</v>
          </cell>
          <cell r="L4" t="str">
            <v>II 26</v>
          </cell>
          <cell r="M4" t="str">
            <v>Ø I-II 26</v>
          </cell>
        </row>
        <row r="5">
          <cell r="B5" t="str">
            <v>XII 25</v>
          </cell>
          <cell r="C5" t="str">
            <v>I 26</v>
          </cell>
          <cell r="D5" t="str">
            <v>II 26</v>
          </cell>
          <cell r="E5" t="str">
            <v>Ø 2024</v>
          </cell>
          <cell r="F5" t="str">
            <v>Ø 2025</v>
          </cell>
          <cell r="G5" t="str">
            <v>Ø I-II 26</v>
          </cell>
          <cell r="H5" t="str">
            <v>II 25</v>
          </cell>
          <cell r="I5" t="str">
            <v>I 26</v>
          </cell>
          <cell r="J5" t="str">
            <v>Ø I-II 25</v>
          </cell>
          <cell r="K5" t="str">
            <v>II 25</v>
          </cell>
          <cell r="L5" t="str">
            <v>I 26</v>
          </cell>
          <cell r="M5" t="str">
            <v>Ø I-II 25</v>
          </cell>
        </row>
        <row r="6">
          <cell r="B6">
            <v>47177</v>
          </cell>
          <cell r="C6">
            <v>49778</v>
          </cell>
          <cell r="D6">
            <v>48096</v>
          </cell>
          <cell r="E6">
            <v>45982.333333333336</v>
          </cell>
          <cell r="F6">
            <v>45409.916666666664</v>
          </cell>
          <cell r="G6">
            <v>48937</v>
          </cell>
          <cell r="H6">
            <v>99.623016694974936</v>
          </cell>
          <cell r="I6">
            <v>96.62099722769095</v>
          </cell>
          <cell r="J6">
            <v>99.43917257635178</v>
          </cell>
          <cell r="K6">
            <v>-182</v>
          </cell>
          <cell r="L6">
            <v>-1682</v>
          </cell>
          <cell r="M6">
            <v>-276</v>
          </cell>
        </row>
        <row r="8">
          <cell r="B8">
            <v>5155</v>
          </cell>
          <cell r="C8">
            <v>5342</v>
          </cell>
          <cell r="D8">
            <v>5085</v>
          </cell>
          <cell r="E8">
            <v>5206.416666666667</v>
          </cell>
          <cell r="F8">
            <v>5139.333333333333</v>
          </cell>
          <cell r="G8">
            <v>5213.5</v>
          </cell>
          <cell r="H8">
            <v>93.715444157758938</v>
          </cell>
          <cell r="I8">
            <v>95.189067764882068</v>
          </cell>
          <cell r="J8">
            <v>93.903097982708942</v>
          </cell>
          <cell r="K8">
            <v>-341</v>
          </cell>
          <cell r="L8">
            <v>-257</v>
          </cell>
          <cell r="M8">
            <v>-338.5</v>
          </cell>
        </row>
        <row r="16">
          <cell r="B16">
            <v>3440</v>
          </cell>
          <cell r="C16">
            <v>3690</v>
          </cell>
          <cell r="D16">
            <v>3593</v>
          </cell>
          <cell r="E16">
            <v>3175.6666666666665</v>
          </cell>
          <cell r="F16">
            <v>3194.1666666666665</v>
          </cell>
          <cell r="G16">
            <v>3641.5</v>
          </cell>
          <cell r="H16">
            <v>102.65714285714284</v>
          </cell>
          <cell r="I16">
            <v>97.371273712737121</v>
          </cell>
          <cell r="J16">
            <v>102.5341405040124</v>
          </cell>
          <cell r="K16">
            <v>93</v>
          </cell>
          <cell r="L16">
            <v>-97</v>
          </cell>
          <cell r="M16">
            <v>90</v>
          </cell>
        </row>
        <row r="24">
          <cell r="B24">
            <v>3222</v>
          </cell>
          <cell r="C24">
            <v>3415</v>
          </cell>
          <cell r="D24">
            <v>3313</v>
          </cell>
          <cell r="E24">
            <v>2907</v>
          </cell>
          <cell r="F24">
            <v>2973.5833333333335</v>
          </cell>
          <cell r="G24">
            <v>3364</v>
          </cell>
          <cell r="H24">
            <v>102.19000616903146</v>
          </cell>
          <cell r="I24">
            <v>97.013177159590043</v>
          </cell>
          <cell r="J24">
            <v>100.97553654509981</v>
          </cell>
          <cell r="K24">
            <v>71</v>
          </cell>
          <cell r="L24">
            <v>-102</v>
          </cell>
          <cell r="M24">
            <v>32.5</v>
          </cell>
        </row>
        <row r="31">
          <cell r="B31">
            <v>13641</v>
          </cell>
          <cell r="C31">
            <v>14108</v>
          </cell>
          <cell r="D31">
            <v>13852</v>
          </cell>
          <cell r="E31">
            <v>13134.916666666666</v>
          </cell>
          <cell r="F31">
            <v>13212</v>
          </cell>
          <cell r="G31">
            <v>13980</v>
          </cell>
          <cell r="H31">
            <v>103.49671249252839</v>
          </cell>
          <cell r="I31">
            <v>98.185426708250631</v>
          </cell>
          <cell r="J31">
            <v>103.46358792184725</v>
          </cell>
          <cell r="K31">
            <v>468</v>
          </cell>
          <cell r="L31">
            <v>-256</v>
          </cell>
          <cell r="M31">
            <v>468</v>
          </cell>
        </row>
        <row r="42">
          <cell r="B42">
            <v>6824</v>
          </cell>
          <cell r="C42">
            <v>7343</v>
          </cell>
          <cell r="D42">
            <v>7150</v>
          </cell>
          <cell r="E42">
            <v>6271.75</v>
          </cell>
          <cell r="F42">
            <v>6513.916666666667</v>
          </cell>
          <cell r="G42">
            <v>7246.5</v>
          </cell>
          <cell r="H42">
            <v>103.04078397463611</v>
          </cell>
          <cell r="I42">
            <v>97.371646466022071</v>
          </cell>
          <cell r="J42">
            <v>102.47472247755074</v>
          </cell>
          <cell r="K42">
            <v>211</v>
          </cell>
          <cell r="L42">
            <v>-193</v>
          </cell>
          <cell r="M42">
            <v>175</v>
          </cell>
        </row>
        <row r="49">
          <cell r="B49">
            <v>2789</v>
          </cell>
          <cell r="C49">
            <v>3226</v>
          </cell>
          <cell r="D49">
            <v>2936</v>
          </cell>
          <cell r="E49">
            <v>3082.4166666666665</v>
          </cell>
          <cell r="F49">
            <v>2770.1666666666665</v>
          </cell>
          <cell r="G49">
            <v>3081</v>
          </cell>
          <cell r="H49">
            <v>89.512195121951223</v>
          </cell>
          <cell r="I49">
            <v>91.010539367637946</v>
          </cell>
          <cell r="J49">
            <v>90.418195157740271</v>
          </cell>
          <cell r="K49">
            <v>-344</v>
          </cell>
          <cell r="L49">
            <v>-290</v>
          </cell>
          <cell r="M49">
            <v>-326.5</v>
          </cell>
        </row>
        <row r="55">
          <cell r="B55">
            <v>1632</v>
          </cell>
          <cell r="C55">
            <v>1712</v>
          </cell>
          <cell r="D55">
            <v>1644</v>
          </cell>
          <cell r="E55">
            <v>1579.5</v>
          </cell>
          <cell r="F55">
            <v>1507.8333333333333</v>
          </cell>
          <cell r="G55">
            <v>1678</v>
          </cell>
          <cell r="H55">
            <v>102.55770430442919</v>
          </cell>
          <cell r="I55">
            <v>96.028037383177562</v>
          </cell>
          <cell r="J55">
            <v>102.94478527607363</v>
          </cell>
          <cell r="K55">
            <v>41</v>
          </cell>
          <cell r="L55">
            <v>-68</v>
          </cell>
          <cell r="M55">
            <v>48</v>
          </cell>
        </row>
        <row r="61">
          <cell r="B61">
            <v>2464</v>
          </cell>
          <cell r="C61">
            <v>2536</v>
          </cell>
          <cell r="D61">
            <v>2446</v>
          </cell>
          <cell r="E61">
            <v>2589.0833333333335</v>
          </cell>
          <cell r="F61">
            <v>2481.4166666666665</v>
          </cell>
          <cell r="G61">
            <v>2491</v>
          </cell>
          <cell r="H61">
            <v>91.851295531355618</v>
          </cell>
          <cell r="I61">
            <v>96.451104100946367</v>
          </cell>
          <cell r="J61">
            <v>92.208032574495647</v>
          </cell>
          <cell r="K61">
            <v>-217</v>
          </cell>
          <cell r="L61">
            <v>-90</v>
          </cell>
          <cell r="M61">
            <v>-210.5</v>
          </cell>
        </row>
        <row r="67">
          <cell r="B67">
            <v>1830</v>
          </cell>
          <cell r="C67">
            <v>1932</v>
          </cell>
          <cell r="D67">
            <v>1843</v>
          </cell>
          <cell r="E67">
            <v>1813.0833333333333</v>
          </cell>
          <cell r="F67">
            <v>1797.0833333333333</v>
          </cell>
          <cell r="G67">
            <v>1887.5</v>
          </cell>
          <cell r="H67">
            <v>91.828599900348777</v>
          </cell>
          <cell r="I67">
            <v>95.39337474120083</v>
          </cell>
          <cell r="J67">
            <v>92.118106393362623</v>
          </cell>
          <cell r="K67">
            <v>-164</v>
          </cell>
          <cell r="L67">
            <v>-89</v>
          </cell>
          <cell r="M67">
            <v>-161.5</v>
          </cell>
        </row>
        <row r="71">
          <cell r="B71">
            <v>1787</v>
          </cell>
          <cell r="C71">
            <v>1877</v>
          </cell>
          <cell r="D71">
            <v>1799</v>
          </cell>
          <cell r="E71">
            <v>2041.25</v>
          </cell>
          <cell r="F71">
            <v>1826.6666666666667</v>
          </cell>
          <cell r="G71">
            <v>1838</v>
          </cell>
          <cell r="H71">
            <v>88.446411012782704</v>
          </cell>
          <cell r="I71">
            <v>95.844432605221101</v>
          </cell>
          <cell r="J71">
            <v>87.816531294792171</v>
          </cell>
          <cell r="K71">
            <v>-235</v>
          </cell>
          <cell r="L71">
            <v>-78</v>
          </cell>
          <cell r="M71">
            <v>-255</v>
          </cell>
        </row>
        <row r="76">
          <cell r="B76">
            <v>1362</v>
          </cell>
          <cell r="C76">
            <v>1371</v>
          </cell>
          <cell r="D76">
            <v>1341</v>
          </cell>
          <cell r="E76">
            <v>1387.8333333333333</v>
          </cell>
          <cell r="F76">
            <v>1298.3333333333333</v>
          </cell>
          <cell r="G76">
            <v>1356</v>
          </cell>
          <cell r="H76">
            <v>100.67567567567568</v>
          </cell>
          <cell r="I76">
            <v>97.811816192560173</v>
          </cell>
          <cell r="J76">
            <v>99.852724594992637</v>
          </cell>
          <cell r="K76">
            <v>9</v>
          </cell>
          <cell r="L76">
            <v>-30</v>
          </cell>
          <cell r="M76">
            <v>-2</v>
          </cell>
        </row>
        <row r="82">
          <cell r="B82">
            <v>3031</v>
          </cell>
          <cell r="C82">
            <v>3226</v>
          </cell>
          <cell r="D82">
            <v>3094</v>
          </cell>
          <cell r="E82">
            <v>2793.4166666666665</v>
          </cell>
          <cell r="F82">
            <v>2695.4166666666665</v>
          </cell>
          <cell r="G82">
            <v>3160</v>
          </cell>
          <cell r="H82">
            <v>107.88005578800556</v>
          </cell>
          <cell r="I82">
            <v>95.90824550526969</v>
          </cell>
          <cell r="J82">
            <v>106.91930299441719</v>
          </cell>
          <cell r="K82">
            <v>226</v>
          </cell>
          <cell r="L82">
            <v>-132</v>
          </cell>
          <cell r="M82">
            <v>204.5</v>
          </cell>
        </row>
      </sheetData>
      <sheetData sheetId="8" refreshError="1"/>
      <sheetData sheetId="9" refreshError="1"/>
      <sheetData sheetId="10">
        <row r="4">
          <cell r="H4" t="str">
            <v>II 26</v>
          </cell>
          <cell r="I4" t="str">
            <v>II 26</v>
          </cell>
          <cell r="J4" t="str">
            <v>I-II 26</v>
          </cell>
        </row>
        <row r="5">
          <cell r="B5" t="str">
            <v>XII 25</v>
          </cell>
          <cell r="C5" t="str">
            <v>I 26</v>
          </cell>
          <cell r="D5" t="str">
            <v>II 26</v>
          </cell>
          <cell r="E5" t="str">
            <v>I-XII 24</v>
          </cell>
          <cell r="F5" t="str">
            <v>I-XII 25</v>
          </cell>
          <cell r="G5" t="str">
            <v>I-II 26</v>
          </cell>
          <cell r="H5" t="str">
            <v>II 25</v>
          </cell>
          <cell r="I5" t="str">
            <v>I 26</v>
          </cell>
          <cell r="J5" t="str">
            <v>I-II 25</v>
          </cell>
        </row>
        <row r="6">
          <cell r="B6">
            <v>5328</v>
          </cell>
          <cell r="C6">
            <v>8069</v>
          </cell>
          <cell r="D6">
            <v>4510</v>
          </cell>
          <cell r="E6">
            <v>62173</v>
          </cell>
          <cell r="F6">
            <v>62262</v>
          </cell>
          <cell r="G6">
            <v>12579</v>
          </cell>
          <cell r="H6">
            <v>95.814743998300401</v>
          </cell>
          <cell r="I6">
            <v>55.892923534514807</v>
          </cell>
          <cell r="J6">
            <v>95.75245489837863</v>
          </cell>
        </row>
        <row r="8">
          <cell r="B8">
            <v>554</v>
          </cell>
          <cell r="C8">
            <v>791</v>
          </cell>
          <cell r="D8">
            <v>446</v>
          </cell>
          <cell r="E8">
            <v>6770</v>
          </cell>
          <cell r="F8">
            <v>6737</v>
          </cell>
          <cell r="G8">
            <v>1237</v>
          </cell>
          <cell r="H8">
            <v>92.916666666666671</v>
          </cell>
          <cell r="I8">
            <v>56.384323640960808</v>
          </cell>
          <cell r="J8">
            <v>85.192837465564736</v>
          </cell>
        </row>
        <row r="16">
          <cell r="B16">
            <v>401</v>
          </cell>
          <cell r="C16">
            <v>636</v>
          </cell>
          <cell r="D16">
            <v>351</v>
          </cell>
          <cell r="E16">
            <v>4588</v>
          </cell>
          <cell r="F16">
            <v>4915</v>
          </cell>
          <cell r="G16">
            <v>987</v>
          </cell>
          <cell r="H16">
            <v>95.380434782608688</v>
          </cell>
          <cell r="I16">
            <v>55.188679245283026</v>
          </cell>
          <cell r="J16">
            <v>101.6477857878476</v>
          </cell>
        </row>
        <row r="24">
          <cell r="B24">
            <v>603</v>
          </cell>
          <cell r="C24">
            <v>629</v>
          </cell>
          <cell r="D24">
            <v>387</v>
          </cell>
          <cell r="E24">
            <v>5182</v>
          </cell>
          <cell r="F24">
            <v>5240</v>
          </cell>
          <cell r="G24">
            <v>1016</v>
          </cell>
          <cell r="H24">
            <v>108.40336134453781</v>
          </cell>
          <cell r="I24">
            <v>61.526232114467405</v>
          </cell>
          <cell r="J24">
            <v>96.761904761904759</v>
          </cell>
        </row>
        <row r="31">
          <cell r="B31">
            <v>1187</v>
          </cell>
          <cell r="C31">
            <v>1810</v>
          </cell>
          <cell r="D31">
            <v>1174</v>
          </cell>
          <cell r="E31">
            <v>15343</v>
          </cell>
          <cell r="F31">
            <v>15633</v>
          </cell>
          <cell r="G31">
            <v>2984</v>
          </cell>
          <cell r="H31">
            <v>98.904802021903961</v>
          </cell>
          <cell r="I31">
            <v>64.861878453038685</v>
          </cell>
          <cell r="J31">
            <v>100.40376850605652</v>
          </cell>
        </row>
        <row r="42">
          <cell r="B42">
            <v>808</v>
          </cell>
          <cell r="C42">
            <v>1396</v>
          </cell>
          <cell r="D42">
            <v>743</v>
          </cell>
          <cell r="E42">
            <v>9668</v>
          </cell>
          <cell r="F42">
            <v>9710</v>
          </cell>
          <cell r="G42">
            <v>2139</v>
          </cell>
          <cell r="H42">
            <v>95.74742268041237</v>
          </cell>
          <cell r="I42">
            <v>53.223495702005728</v>
          </cell>
          <cell r="J42">
            <v>94.813829787234042</v>
          </cell>
        </row>
        <row r="49">
          <cell r="B49">
            <v>452</v>
          </cell>
          <cell r="C49">
            <v>807</v>
          </cell>
          <cell r="D49">
            <v>312</v>
          </cell>
          <cell r="E49">
            <v>4902</v>
          </cell>
          <cell r="F49">
            <v>4497</v>
          </cell>
          <cell r="G49">
            <v>1119</v>
          </cell>
          <cell r="H49">
            <v>89.142857142857139</v>
          </cell>
          <cell r="I49">
            <v>38.661710037174721</v>
          </cell>
          <cell r="J49">
            <v>100.26881720430107</v>
          </cell>
        </row>
        <row r="55">
          <cell r="B55">
            <v>194</v>
          </cell>
          <cell r="C55">
            <v>298</v>
          </cell>
          <cell r="D55">
            <v>177</v>
          </cell>
          <cell r="E55">
            <v>2369</v>
          </cell>
          <cell r="F55">
            <v>2473</v>
          </cell>
          <cell r="G55">
            <v>475</v>
          </cell>
          <cell r="H55">
            <v>92.670157068062835</v>
          </cell>
          <cell r="I55">
            <v>59.395973154362416</v>
          </cell>
          <cell r="J55">
            <v>101.93133047210301</v>
          </cell>
        </row>
        <row r="61">
          <cell r="B61">
            <v>194</v>
          </cell>
          <cell r="C61">
            <v>336</v>
          </cell>
          <cell r="D61">
            <v>163</v>
          </cell>
          <cell r="E61">
            <v>2621</v>
          </cell>
          <cell r="F61">
            <v>2527</v>
          </cell>
          <cell r="G61">
            <v>499</v>
          </cell>
          <cell r="H61">
            <v>86.702127659574472</v>
          </cell>
          <cell r="I61">
            <v>48.511904761904759</v>
          </cell>
          <cell r="J61">
            <v>88.632326820603907</v>
          </cell>
        </row>
        <row r="67">
          <cell r="B67">
            <v>232</v>
          </cell>
          <cell r="C67">
            <v>368</v>
          </cell>
          <cell r="D67">
            <v>220</v>
          </cell>
          <cell r="E67">
            <v>3052</v>
          </cell>
          <cell r="F67">
            <v>2952</v>
          </cell>
          <cell r="G67">
            <v>588</v>
          </cell>
          <cell r="H67">
            <v>82.397003745318358</v>
          </cell>
          <cell r="I67">
            <v>59.782608695652172</v>
          </cell>
          <cell r="J67">
            <v>86.090775988286978</v>
          </cell>
        </row>
        <row r="71">
          <cell r="B71">
            <v>174</v>
          </cell>
          <cell r="C71">
            <v>276</v>
          </cell>
          <cell r="D71">
            <v>121</v>
          </cell>
          <cell r="E71">
            <v>1853</v>
          </cell>
          <cell r="F71">
            <v>1807</v>
          </cell>
          <cell r="G71">
            <v>397</v>
          </cell>
          <cell r="H71">
            <v>93.798449612403104</v>
          </cell>
          <cell r="I71">
            <v>43.840579710144929</v>
          </cell>
          <cell r="J71">
            <v>99.498746867167924</v>
          </cell>
        </row>
        <row r="76">
          <cell r="B76">
            <v>140</v>
          </cell>
          <cell r="C76">
            <v>163</v>
          </cell>
          <cell r="D76">
            <v>136</v>
          </cell>
          <cell r="E76">
            <v>1666</v>
          </cell>
          <cell r="F76">
            <v>1655</v>
          </cell>
          <cell r="G76">
            <v>299</v>
          </cell>
          <cell r="H76">
            <v>120.35398230088497</v>
          </cell>
          <cell r="I76">
            <v>83.435582822085891</v>
          </cell>
          <cell r="J76">
            <v>99.006622516556291</v>
          </cell>
        </row>
        <row r="82">
          <cell r="B82">
            <v>389</v>
          </cell>
          <cell r="C82">
            <v>559</v>
          </cell>
          <cell r="D82">
            <v>280</v>
          </cell>
          <cell r="E82">
            <v>4159</v>
          </cell>
          <cell r="F82">
            <v>4116</v>
          </cell>
          <cell r="G82">
            <v>839</v>
          </cell>
          <cell r="H82">
            <v>93.023255813953483</v>
          </cell>
          <cell r="I82">
            <v>50.089445438282645</v>
          </cell>
          <cell r="J82">
            <v>92.50275633958104</v>
          </cell>
        </row>
      </sheetData>
      <sheetData sheetId="11" refreshError="1"/>
      <sheetData sheetId="12" refreshError="1"/>
      <sheetData sheetId="13">
        <row r="7">
          <cell r="B7">
            <v>4510</v>
          </cell>
          <cell r="C7">
            <v>12579</v>
          </cell>
          <cell r="D7">
            <v>95.75245489837863</v>
          </cell>
          <cell r="E7">
            <v>416</v>
          </cell>
          <cell r="F7">
            <v>971</v>
          </cell>
          <cell r="G7">
            <v>99.691991786447645</v>
          </cell>
          <cell r="H7">
            <v>1798</v>
          </cell>
          <cell r="I7">
            <v>5764</v>
          </cell>
          <cell r="J7">
            <v>96.082680446741122</v>
          </cell>
          <cell r="K7">
            <v>935</v>
          </cell>
          <cell r="L7">
            <v>2565</v>
          </cell>
          <cell r="M7">
            <v>81.042654028436019</v>
          </cell>
          <cell r="N7">
            <v>1361</v>
          </cell>
          <cell r="O7">
            <v>3279</v>
          </cell>
          <cell r="P7">
            <v>109.33644548182728</v>
          </cell>
        </row>
        <row r="9">
          <cell r="B9">
            <v>446</v>
          </cell>
          <cell r="C9">
            <v>1237</v>
          </cell>
          <cell r="D9">
            <v>85.192837465564736</v>
          </cell>
          <cell r="E9">
            <v>37</v>
          </cell>
          <cell r="F9">
            <v>83</v>
          </cell>
          <cell r="G9">
            <v>76.146788990825684</v>
          </cell>
          <cell r="H9">
            <v>181</v>
          </cell>
          <cell r="I9">
            <v>619</v>
          </cell>
          <cell r="J9">
            <v>92.942942942942935</v>
          </cell>
          <cell r="K9">
            <v>83</v>
          </cell>
          <cell r="L9">
            <v>194</v>
          </cell>
          <cell r="M9">
            <v>60.436137071651089</v>
          </cell>
          <cell r="N9">
            <v>145</v>
          </cell>
          <cell r="O9">
            <v>341</v>
          </cell>
          <cell r="P9">
            <v>95.786516853932582</v>
          </cell>
        </row>
        <row r="17">
          <cell r="B17">
            <v>351</v>
          </cell>
          <cell r="C17">
            <v>987</v>
          </cell>
          <cell r="D17">
            <v>101.6477857878476</v>
          </cell>
          <cell r="E17">
            <v>32</v>
          </cell>
          <cell r="F17">
            <v>94</v>
          </cell>
          <cell r="G17">
            <v>125.33333333333334</v>
          </cell>
          <cell r="H17">
            <v>139</v>
          </cell>
          <cell r="I17">
            <v>486</v>
          </cell>
          <cell r="J17">
            <v>97.983870967741936</v>
          </cell>
          <cell r="K17">
            <v>64</v>
          </cell>
          <cell r="L17">
            <v>163</v>
          </cell>
          <cell r="M17">
            <v>88.58695652173914</v>
          </cell>
          <cell r="N17">
            <v>116</v>
          </cell>
          <cell r="O17">
            <v>244</v>
          </cell>
          <cell r="P17">
            <v>112.96296296296295</v>
          </cell>
        </row>
        <row r="25">
          <cell r="B25">
            <v>387</v>
          </cell>
          <cell r="C25">
            <v>1016</v>
          </cell>
          <cell r="D25">
            <v>96.761904761904759</v>
          </cell>
          <cell r="E25">
            <v>29</v>
          </cell>
          <cell r="F25">
            <v>68</v>
          </cell>
          <cell r="G25">
            <v>147.82608695652172</v>
          </cell>
          <cell r="H25">
            <v>141</v>
          </cell>
          <cell r="I25">
            <v>413</v>
          </cell>
          <cell r="J25">
            <v>95.161290322580655</v>
          </cell>
          <cell r="K25">
            <v>82</v>
          </cell>
          <cell r="L25">
            <v>231</v>
          </cell>
          <cell r="M25">
            <v>65.070422535211264</v>
          </cell>
          <cell r="N25">
            <v>135</v>
          </cell>
          <cell r="O25">
            <v>304</v>
          </cell>
          <cell r="P25">
            <v>141.3953488372093</v>
          </cell>
        </row>
        <row r="32">
          <cell r="B32">
            <v>1174</v>
          </cell>
          <cell r="C32">
            <v>2984</v>
          </cell>
          <cell r="D32">
            <v>100.40376850605652</v>
          </cell>
          <cell r="E32">
            <v>111</v>
          </cell>
          <cell r="F32">
            <v>284</v>
          </cell>
          <cell r="G32">
            <v>94.666666666666671</v>
          </cell>
          <cell r="H32">
            <v>416</v>
          </cell>
          <cell r="I32">
            <v>1155</v>
          </cell>
          <cell r="J32">
            <v>93.446601941747574</v>
          </cell>
          <cell r="K32">
            <v>269</v>
          </cell>
          <cell r="L32">
            <v>624</v>
          </cell>
          <cell r="M32">
            <v>97.652582159624416</v>
          </cell>
          <cell r="N32">
            <v>378</v>
          </cell>
          <cell r="O32">
            <v>921</v>
          </cell>
          <cell r="P32">
            <v>115.55834378920953</v>
          </cell>
        </row>
        <row r="43">
          <cell r="B43">
            <v>743</v>
          </cell>
          <cell r="C43">
            <v>2139</v>
          </cell>
          <cell r="D43">
            <v>94.813829787234042</v>
          </cell>
          <cell r="E43">
            <v>84</v>
          </cell>
          <cell r="F43">
            <v>163</v>
          </cell>
          <cell r="G43">
            <v>110.88435374149658</v>
          </cell>
          <cell r="H43">
            <v>310</v>
          </cell>
          <cell r="I43">
            <v>967</v>
          </cell>
          <cell r="J43">
            <v>96.123260437375748</v>
          </cell>
          <cell r="K43">
            <v>171</v>
          </cell>
          <cell r="L43">
            <v>560</v>
          </cell>
          <cell r="M43">
            <v>89.030206677265497</v>
          </cell>
          <cell r="N43">
            <v>178</v>
          </cell>
          <cell r="O43">
            <v>449</v>
          </cell>
          <cell r="P43">
            <v>94.725738396624465</v>
          </cell>
        </row>
        <row r="50">
          <cell r="B50">
            <v>312</v>
          </cell>
          <cell r="C50">
            <v>1119</v>
          </cell>
          <cell r="D50">
            <v>100.26881720430107</v>
          </cell>
          <cell r="E50">
            <v>32</v>
          </cell>
          <cell r="F50">
            <v>69</v>
          </cell>
          <cell r="G50">
            <v>121.05263157894737</v>
          </cell>
          <cell r="H50">
            <v>111</v>
          </cell>
          <cell r="I50">
            <v>515</v>
          </cell>
          <cell r="J50">
            <v>107.51565762004176</v>
          </cell>
          <cell r="K50">
            <v>63</v>
          </cell>
          <cell r="L50">
            <v>243</v>
          </cell>
          <cell r="M50">
            <v>79.411764705882348</v>
          </cell>
          <cell r="N50">
            <v>106</v>
          </cell>
          <cell r="O50">
            <v>292</v>
          </cell>
          <cell r="P50">
            <v>106.56934306569343</v>
          </cell>
        </row>
        <row r="56">
          <cell r="B56">
            <v>177</v>
          </cell>
          <cell r="C56">
            <v>475</v>
          </cell>
          <cell r="D56">
            <v>101.93133047210301</v>
          </cell>
          <cell r="E56">
            <v>13</v>
          </cell>
          <cell r="F56">
            <v>29</v>
          </cell>
          <cell r="G56">
            <v>115.99999999999999</v>
          </cell>
          <cell r="H56">
            <v>76</v>
          </cell>
          <cell r="I56">
            <v>210</v>
          </cell>
          <cell r="J56">
            <v>94.170403587443957</v>
          </cell>
          <cell r="K56">
            <v>44</v>
          </cell>
          <cell r="L56">
            <v>123</v>
          </cell>
          <cell r="M56">
            <v>119.41747572815532</v>
          </cell>
          <cell r="N56">
            <v>44</v>
          </cell>
          <cell r="O56">
            <v>113</v>
          </cell>
          <cell r="P56">
            <v>98.260869565217391</v>
          </cell>
        </row>
        <row r="62">
          <cell r="B62">
            <v>163</v>
          </cell>
          <cell r="C62">
            <v>499</v>
          </cell>
          <cell r="D62">
            <v>88.632326820603907</v>
          </cell>
          <cell r="E62">
            <v>27</v>
          </cell>
          <cell r="F62">
            <v>54</v>
          </cell>
          <cell r="G62">
            <v>90</v>
          </cell>
          <cell r="H62">
            <v>65</v>
          </cell>
          <cell r="I62">
            <v>252</v>
          </cell>
          <cell r="J62">
            <v>111.01321585903084</v>
          </cell>
          <cell r="K62">
            <v>23</v>
          </cell>
          <cell r="L62">
            <v>61</v>
          </cell>
          <cell r="M62">
            <v>42.95774647887324</v>
          </cell>
          <cell r="N62">
            <v>48</v>
          </cell>
          <cell r="O62">
            <v>132</v>
          </cell>
          <cell r="P62">
            <v>98.507462686567166</v>
          </cell>
        </row>
        <row r="68">
          <cell r="B68">
            <v>220</v>
          </cell>
          <cell r="C68">
            <v>588</v>
          </cell>
          <cell r="D68">
            <v>86.090775988286978</v>
          </cell>
          <cell r="E68">
            <v>15</v>
          </cell>
          <cell r="F68">
            <v>37</v>
          </cell>
          <cell r="G68">
            <v>82.222222222222214</v>
          </cell>
          <cell r="H68">
            <v>115</v>
          </cell>
          <cell r="I68">
            <v>359</v>
          </cell>
          <cell r="J68">
            <v>87.135922330097088</v>
          </cell>
          <cell r="K68">
            <v>32</v>
          </cell>
          <cell r="L68">
            <v>73</v>
          </cell>
          <cell r="M68">
            <v>53.284671532846716</v>
          </cell>
          <cell r="N68">
            <v>58</v>
          </cell>
          <cell r="O68">
            <v>119</v>
          </cell>
          <cell r="P68">
            <v>133.70786516853931</v>
          </cell>
        </row>
        <row r="72">
          <cell r="B72">
            <v>121</v>
          </cell>
          <cell r="C72">
            <v>397</v>
          </cell>
          <cell r="D72">
            <v>99.498746867167924</v>
          </cell>
          <cell r="E72">
            <v>12</v>
          </cell>
          <cell r="F72">
            <v>30</v>
          </cell>
          <cell r="G72">
            <v>76.923076923076934</v>
          </cell>
          <cell r="H72">
            <v>61</v>
          </cell>
          <cell r="I72">
            <v>229</v>
          </cell>
          <cell r="J72">
            <v>114.5</v>
          </cell>
          <cell r="K72">
            <v>13</v>
          </cell>
          <cell r="L72">
            <v>48</v>
          </cell>
          <cell r="M72">
            <v>63.157894736842103</v>
          </cell>
          <cell r="N72">
            <v>35</v>
          </cell>
          <cell r="O72">
            <v>90</v>
          </cell>
          <cell r="P72">
            <v>107.14285714285714</v>
          </cell>
        </row>
        <row r="77">
          <cell r="B77">
            <v>136</v>
          </cell>
          <cell r="C77">
            <v>299</v>
          </cell>
          <cell r="D77">
            <v>99.006622516556291</v>
          </cell>
          <cell r="E77">
            <v>13</v>
          </cell>
          <cell r="F77">
            <v>26</v>
          </cell>
          <cell r="G77">
            <v>89.65517241379311</v>
          </cell>
          <cell r="H77">
            <v>61</v>
          </cell>
          <cell r="I77">
            <v>151</v>
          </cell>
          <cell r="J77">
            <v>96.794871794871796</v>
          </cell>
          <cell r="K77">
            <v>14</v>
          </cell>
          <cell r="L77">
            <v>35</v>
          </cell>
          <cell r="M77">
            <v>92.10526315789474</v>
          </cell>
          <cell r="N77">
            <v>48</v>
          </cell>
          <cell r="O77">
            <v>87</v>
          </cell>
          <cell r="P77">
            <v>110.12658227848102</v>
          </cell>
        </row>
        <row r="83">
          <cell r="B83">
            <v>280</v>
          </cell>
          <cell r="C83">
            <v>839</v>
          </cell>
          <cell r="D83">
            <v>92.50275633958104</v>
          </cell>
          <cell r="E83">
            <v>11</v>
          </cell>
          <cell r="F83">
            <v>34</v>
          </cell>
          <cell r="G83">
            <v>80.952380952380949</v>
          </cell>
          <cell r="H83">
            <v>122</v>
          </cell>
          <cell r="I83">
            <v>408</v>
          </cell>
          <cell r="J83">
            <v>87.931034482758619</v>
          </cell>
          <cell r="K83">
            <v>77</v>
          </cell>
          <cell r="L83">
            <v>210</v>
          </cell>
          <cell r="M83">
            <v>89.361702127659569</v>
          </cell>
          <cell r="N83">
            <v>70</v>
          </cell>
          <cell r="O83">
            <v>187</v>
          </cell>
          <cell r="P83">
            <v>112.65060240963855</v>
          </cell>
        </row>
      </sheetData>
      <sheetData sheetId="14" refreshError="1"/>
      <sheetData sheetId="15" refreshError="1"/>
      <sheetData sheetId="16">
        <row r="4">
          <cell r="H4" t="str">
            <v>II 26</v>
          </cell>
          <cell r="I4" t="str">
            <v>II 26</v>
          </cell>
          <cell r="J4" t="str">
            <v>I-II 26</v>
          </cell>
        </row>
        <row r="5">
          <cell r="B5" t="str">
            <v>XII 25</v>
          </cell>
          <cell r="C5" t="str">
            <v>I 26</v>
          </cell>
          <cell r="D5" t="str">
            <v>II 26</v>
          </cell>
          <cell r="E5" t="str">
            <v>I-XII 24</v>
          </cell>
          <cell r="F5" t="str">
            <v>I-XII 25</v>
          </cell>
          <cell r="G5" t="str">
            <v>I-II 26</v>
          </cell>
          <cell r="H5" t="str">
            <v>II 25</v>
          </cell>
          <cell r="I5" t="str">
            <v>I 26</v>
          </cell>
          <cell r="J5" t="str">
            <v>I-II 25</v>
          </cell>
        </row>
        <row r="6">
          <cell r="B6">
            <v>3947</v>
          </cell>
          <cell r="C6">
            <v>5468</v>
          </cell>
          <cell r="D6">
            <v>6192</v>
          </cell>
          <cell r="E6">
            <v>63488</v>
          </cell>
          <cell r="F6">
            <v>62123</v>
          </cell>
          <cell r="G6">
            <v>11660</v>
          </cell>
          <cell r="H6">
            <v>94.146267295119358</v>
          </cell>
          <cell r="I6">
            <v>113.24067300658376</v>
          </cell>
          <cell r="J6">
            <v>98.007901151550811</v>
          </cell>
        </row>
        <row r="8">
          <cell r="B8">
            <v>461</v>
          </cell>
          <cell r="C8">
            <v>609</v>
          </cell>
          <cell r="D8">
            <v>712</v>
          </cell>
          <cell r="E8">
            <v>6998</v>
          </cell>
          <cell r="F8">
            <v>6854</v>
          </cell>
          <cell r="G8">
            <v>1321</v>
          </cell>
          <cell r="H8">
            <v>97.267759562841533</v>
          </cell>
          <cell r="I8">
            <v>116.91297208538587</v>
          </cell>
          <cell r="J8">
            <v>100.91673032849503</v>
          </cell>
        </row>
        <row r="16">
          <cell r="B16">
            <v>306</v>
          </cell>
          <cell r="C16">
            <v>389</v>
          </cell>
          <cell r="D16">
            <v>446</v>
          </cell>
          <cell r="E16">
            <v>4606</v>
          </cell>
          <cell r="F16">
            <v>4879</v>
          </cell>
          <cell r="G16">
            <v>835</v>
          </cell>
          <cell r="H16">
            <v>94.893617021276597</v>
          </cell>
          <cell r="I16">
            <v>114.65295629820051</v>
          </cell>
          <cell r="J16">
            <v>94.563986409966034</v>
          </cell>
        </row>
        <row r="24">
          <cell r="B24">
            <v>348</v>
          </cell>
          <cell r="C24">
            <v>437</v>
          </cell>
          <cell r="D24">
            <v>485</v>
          </cell>
          <cell r="E24">
            <v>5136</v>
          </cell>
          <cell r="F24">
            <v>5154</v>
          </cell>
          <cell r="G24">
            <v>922</v>
          </cell>
          <cell r="H24">
            <v>90.316573556797024</v>
          </cell>
          <cell r="I24">
            <v>110.98398169336386</v>
          </cell>
          <cell r="J24">
            <v>96.141814389989577</v>
          </cell>
        </row>
        <row r="31">
          <cell r="B31">
            <v>1058</v>
          </cell>
          <cell r="C31">
            <v>1339</v>
          </cell>
          <cell r="D31">
            <v>1421</v>
          </cell>
          <cell r="E31">
            <v>15761</v>
          </cell>
          <cell r="F31">
            <v>15123</v>
          </cell>
          <cell r="G31">
            <v>2760</v>
          </cell>
          <cell r="H31">
            <v>98.475398475398478</v>
          </cell>
          <cell r="I31">
            <v>106.12397311426437</v>
          </cell>
          <cell r="J31">
            <v>101.35879544619904</v>
          </cell>
        </row>
        <row r="42">
          <cell r="B42">
            <v>583</v>
          </cell>
          <cell r="C42">
            <v>878</v>
          </cell>
          <cell r="D42">
            <v>940</v>
          </cell>
          <cell r="E42">
            <v>9606</v>
          </cell>
          <cell r="F42">
            <v>9496</v>
          </cell>
          <cell r="G42">
            <v>1818</v>
          </cell>
          <cell r="H42">
            <v>90.124640460210927</v>
          </cell>
          <cell r="I42">
            <v>107.0615034168565</v>
          </cell>
          <cell r="J42">
            <v>95.483193277310932</v>
          </cell>
        </row>
        <row r="49">
          <cell r="B49">
            <v>273</v>
          </cell>
          <cell r="C49">
            <v>368</v>
          </cell>
          <cell r="D49">
            <v>603</v>
          </cell>
          <cell r="E49">
            <v>4989</v>
          </cell>
          <cell r="F49">
            <v>4892</v>
          </cell>
          <cell r="G49">
            <v>971</v>
          </cell>
          <cell r="H49">
            <v>99.504950495049499</v>
          </cell>
          <cell r="I49">
            <v>163.85869565217391</v>
          </cell>
          <cell r="J49">
            <v>96.23389494549059</v>
          </cell>
        </row>
        <row r="55">
          <cell r="B55">
            <v>165</v>
          </cell>
          <cell r="C55">
            <v>219</v>
          </cell>
          <cell r="D55">
            <v>247</v>
          </cell>
          <cell r="E55">
            <v>2446</v>
          </cell>
          <cell r="F55">
            <v>2437</v>
          </cell>
          <cell r="G55">
            <v>466</v>
          </cell>
          <cell r="H55">
            <v>100.81632653061226</v>
          </cell>
          <cell r="I55">
            <v>112.78538812785388</v>
          </cell>
          <cell r="J55">
            <v>103.32594235033258</v>
          </cell>
        </row>
        <row r="61">
          <cell r="B61">
            <v>157</v>
          </cell>
          <cell r="C61">
            <v>264</v>
          </cell>
          <cell r="D61">
            <v>255</v>
          </cell>
          <cell r="E61">
            <v>2704</v>
          </cell>
          <cell r="F61">
            <v>2653</v>
          </cell>
          <cell r="G61">
            <v>519</v>
          </cell>
          <cell r="H61">
            <v>96.590909090909093</v>
          </cell>
          <cell r="I61">
            <v>96.590909090909093</v>
          </cell>
          <cell r="J61">
            <v>104.63709677419355</v>
          </cell>
        </row>
        <row r="67">
          <cell r="B67">
            <v>187</v>
          </cell>
          <cell r="C67">
            <v>263</v>
          </cell>
          <cell r="D67">
            <v>306</v>
          </cell>
          <cell r="E67">
            <v>2983</v>
          </cell>
          <cell r="F67">
            <v>3062</v>
          </cell>
          <cell r="G67">
            <v>569</v>
          </cell>
          <cell r="H67">
            <v>87.428571428571431</v>
          </cell>
          <cell r="I67">
            <v>116.34980988593155</v>
          </cell>
          <cell r="J67">
            <v>93.126022913256961</v>
          </cell>
        </row>
        <row r="71">
          <cell r="B71">
            <v>114</v>
          </cell>
          <cell r="C71">
            <v>185</v>
          </cell>
          <cell r="D71">
            <v>201</v>
          </cell>
          <cell r="E71">
            <v>1999</v>
          </cell>
          <cell r="F71">
            <v>2078</v>
          </cell>
          <cell r="G71">
            <v>386</v>
          </cell>
          <cell r="H71">
            <v>82.040816326530603</v>
          </cell>
          <cell r="I71">
            <v>108.64864864864865</v>
          </cell>
          <cell r="J71">
            <v>90.823529411764696</v>
          </cell>
        </row>
        <row r="76">
          <cell r="B76">
            <v>97</v>
          </cell>
          <cell r="C76">
            <v>155</v>
          </cell>
          <cell r="D76">
            <v>167</v>
          </cell>
          <cell r="E76">
            <v>1843</v>
          </cell>
          <cell r="F76">
            <v>1639</v>
          </cell>
          <cell r="G76">
            <v>322</v>
          </cell>
          <cell r="H76">
            <v>101.21212121212122</v>
          </cell>
          <cell r="I76">
            <v>107.74193548387096</v>
          </cell>
          <cell r="J76">
            <v>102.54777070063695</v>
          </cell>
        </row>
        <row r="82">
          <cell r="B82">
            <v>198</v>
          </cell>
          <cell r="C82">
            <v>362</v>
          </cell>
          <cell r="D82">
            <v>409</v>
          </cell>
          <cell r="E82">
            <v>4417</v>
          </cell>
          <cell r="F82">
            <v>3856</v>
          </cell>
          <cell r="G82">
            <v>771</v>
          </cell>
          <cell r="H82">
            <v>85.744234800838569</v>
          </cell>
          <cell r="I82">
            <v>112.98342541436463</v>
          </cell>
          <cell r="J82">
            <v>94.833948339483399</v>
          </cell>
        </row>
      </sheetData>
      <sheetData sheetId="17" refreshError="1"/>
      <sheetData sheetId="18" refreshError="1"/>
      <sheetData sheetId="19">
        <row r="7">
          <cell r="B7">
            <v>6192</v>
          </cell>
          <cell r="C7">
            <v>11660</v>
          </cell>
          <cell r="D7">
            <v>98.007901151550811</v>
          </cell>
          <cell r="E7">
            <v>4502</v>
          </cell>
          <cell r="F7">
            <v>8162</v>
          </cell>
          <cell r="G7">
            <v>97.994957377836471</v>
          </cell>
          <cell r="H7">
            <v>433</v>
          </cell>
          <cell r="I7">
            <v>929</v>
          </cell>
          <cell r="J7">
            <v>93.649193548387103</v>
          </cell>
          <cell r="K7">
            <v>219</v>
          </cell>
          <cell r="L7">
            <v>476</v>
          </cell>
          <cell r="M7">
            <v>95.199999999999989</v>
          </cell>
          <cell r="N7">
            <v>1038</v>
          </cell>
          <cell r="O7">
            <v>2093</v>
          </cell>
          <cell r="P7">
            <v>100.81888246628129</v>
          </cell>
        </row>
        <row r="9">
          <cell r="B9">
            <v>712</v>
          </cell>
          <cell r="C9">
            <v>1321</v>
          </cell>
          <cell r="D9">
            <v>100.91673032849503</v>
          </cell>
          <cell r="E9">
            <v>479</v>
          </cell>
          <cell r="F9">
            <v>873</v>
          </cell>
          <cell r="G9">
            <v>93.770139634801282</v>
          </cell>
          <cell r="H9">
            <v>54</v>
          </cell>
          <cell r="I9">
            <v>106</v>
          </cell>
          <cell r="J9">
            <v>103.92156862745099</v>
          </cell>
          <cell r="K9">
            <v>20</v>
          </cell>
          <cell r="L9">
            <v>46</v>
          </cell>
          <cell r="M9">
            <v>135.29411764705884</v>
          </cell>
          <cell r="N9">
            <v>159</v>
          </cell>
          <cell r="O9">
            <v>296</v>
          </cell>
          <cell r="P9">
            <v>122.31404958677685</v>
          </cell>
        </row>
        <row r="17">
          <cell r="B17">
            <v>446</v>
          </cell>
          <cell r="C17">
            <v>835</v>
          </cell>
          <cell r="D17">
            <v>94.563986409966034</v>
          </cell>
          <cell r="E17">
            <v>303</v>
          </cell>
          <cell r="F17">
            <v>566</v>
          </cell>
          <cell r="G17">
            <v>101.98198198198199</v>
          </cell>
          <cell r="H17">
            <v>39</v>
          </cell>
          <cell r="I17">
            <v>68</v>
          </cell>
          <cell r="J17">
            <v>86.075949367088612</v>
          </cell>
          <cell r="K17">
            <v>12</v>
          </cell>
          <cell r="L17">
            <v>30</v>
          </cell>
          <cell r="M17">
            <v>100</v>
          </cell>
          <cell r="N17">
            <v>92</v>
          </cell>
          <cell r="O17">
            <v>171</v>
          </cell>
          <cell r="P17">
            <v>78.082191780821915</v>
          </cell>
        </row>
        <row r="25">
          <cell r="B25">
            <v>485</v>
          </cell>
          <cell r="C25">
            <v>922</v>
          </cell>
          <cell r="D25">
            <v>96.141814389989577</v>
          </cell>
          <cell r="E25">
            <v>375</v>
          </cell>
          <cell r="F25">
            <v>657</v>
          </cell>
          <cell r="G25">
            <v>93.45661450924608</v>
          </cell>
          <cell r="H25">
            <v>26</v>
          </cell>
          <cell r="I25">
            <v>74</v>
          </cell>
          <cell r="J25">
            <v>93.670886075949369</v>
          </cell>
          <cell r="K25">
            <v>15</v>
          </cell>
          <cell r="L25">
            <v>30</v>
          </cell>
          <cell r="M25">
            <v>76.923076923076934</v>
          </cell>
          <cell r="N25">
            <v>69</v>
          </cell>
          <cell r="O25">
            <v>161</v>
          </cell>
          <cell r="P25">
            <v>116.66666666666667</v>
          </cell>
        </row>
        <row r="32">
          <cell r="B32">
            <v>1421</v>
          </cell>
          <cell r="C32">
            <v>2760</v>
          </cell>
          <cell r="D32">
            <v>101.35879544619904</v>
          </cell>
          <cell r="E32">
            <v>992</v>
          </cell>
          <cell r="F32">
            <v>1895</v>
          </cell>
          <cell r="G32">
            <v>100.6372809346787</v>
          </cell>
          <cell r="H32">
            <v>100</v>
          </cell>
          <cell r="I32">
            <v>212</v>
          </cell>
          <cell r="J32">
            <v>85.483870967741936</v>
          </cell>
          <cell r="K32">
            <v>44</v>
          </cell>
          <cell r="L32">
            <v>112</v>
          </cell>
          <cell r="M32">
            <v>81.159420289855078</v>
          </cell>
          <cell r="N32">
            <v>285</v>
          </cell>
          <cell r="O32">
            <v>541</v>
          </cell>
          <cell r="P32">
            <v>119.16299559471366</v>
          </cell>
        </row>
        <row r="43">
          <cell r="B43">
            <v>940</v>
          </cell>
          <cell r="C43">
            <v>1818</v>
          </cell>
          <cell r="D43">
            <v>95.483193277310932</v>
          </cell>
          <cell r="E43">
            <v>720</v>
          </cell>
          <cell r="F43">
            <v>1344</v>
          </cell>
          <cell r="G43">
            <v>97.039711191335741</v>
          </cell>
          <cell r="H43">
            <v>57</v>
          </cell>
          <cell r="I43">
            <v>117</v>
          </cell>
          <cell r="J43">
            <v>99.152542372881356</v>
          </cell>
          <cell r="K43">
            <v>47</v>
          </cell>
          <cell r="L43">
            <v>95</v>
          </cell>
          <cell r="M43">
            <v>121.79487179487178</v>
          </cell>
          <cell r="N43">
            <v>116</v>
          </cell>
          <cell r="O43">
            <v>262</v>
          </cell>
          <cell r="P43">
            <v>81.114551083591337</v>
          </cell>
        </row>
        <row r="50">
          <cell r="B50">
            <v>603</v>
          </cell>
          <cell r="C50">
            <v>971</v>
          </cell>
          <cell r="D50">
            <v>96.23389494549059</v>
          </cell>
          <cell r="E50">
            <v>478</v>
          </cell>
          <cell r="F50">
            <v>705</v>
          </cell>
          <cell r="G50">
            <v>101.29310344827587</v>
          </cell>
          <cell r="H50">
            <v>23</v>
          </cell>
          <cell r="I50">
            <v>49</v>
          </cell>
          <cell r="J50">
            <v>74.242424242424249</v>
          </cell>
          <cell r="K50">
            <v>17</v>
          </cell>
          <cell r="L50">
            <v>36</v>
          </cell>
          <cell r="M50">
            <v>85.714285714285708</v>
          </cell>
          <cell r="N50">
            <v>85</v>
          </cell>
          <cell r="O50">
            <v>181</v>
          </cell>
          <cell r="P50">
            <v>88.292682926829272</v>
          </cell>
        </row>
        <row r="56">
          <cell r="B56">
            <v>247</v>
          </cell>
          <cell r="C56">
            <v>466</v>
          </cell>
          <cell r="D56">
            <v>103.32594235033258</v>
          </cell>
          <cell r="E56">
            <v>173</v>
          </cell>
          <cell r="F56">
            <v>322</v>
          </cell>
          <cell r="G56">
            <v>103.53697749196142</v>
          </cell>
          <cell r="H56">
            <v>12</v>
          </cell>
          <cell r="I56">
            <v>31</v>
          </cell>
          <cell r="J56">
            <v>73.80952380952381</v>
          </cell>
          <cell r="K56">
            <v>9</v>
          </cell>
          <cell r="L56">
            <v>19</v>
          </cell>
          <cell r="M56">
            <v>105.55555555555556</v>
          </cell>
          <cell r="N56">
            <v>53</v>
          </cell>
          <cell r="O56">
            <v>94</v>
          </cell>
          <cell r="P56">
            <v>117.5</v>
          </cell>
        </row>
        <row r="62">
          <cell r="B62">
            <v>255</v>
          </cell>
          <cell r="C62">
            <v>519</v>
          </cell>
          <cell r="D62">
            <v>104.63709677419355</v>
          </cell>
          <cell r="E62">
            <v>167</v>
          </cell>
          <cell r="F62">
            <v>337</v>
          </cell>
          <cell r="G62">
            <v>102.43161094224924</v>
          </cell>
          <cell r="H62">
            <v>44</v>
          </cell>
          <cell r="I62">
            <v>87</v>
          </cell>
          <cell r="J62">
            <v>155.35714285714286</v>
          </cell>
          <cell r="K62">
            <v>24</v>
          </cell>
          <cell r="L62">
            <v>38</v>
          </cell>
          <cell r="M62">
            <v>88.372093023255815</v>
          </cell>
          <cell r="N62">
            <v>20</v>
          </cell>
          <cell r="O62">
            <v>57</v>
          </cell>
          <cell r="P62">
            <v>83.82352941176471</v>
          </cell>
        </row>
        <row r="68">
          <cell r="B68">
            <v>306</v>
          </cell>
          <cell r="C68">
            <v>569</v>
          </cell>
          <cell r="D68">
            <v>93.126022913256961</v>
          </cell>
          <cell r="E68">
            <v>226</v>
          </cell>
          <cell r="F68">
            <v>398</v>
          </cell>
          <cell r="G68">
            <v>90.249433106575964</v>
          </cell>
          <cell r="H68">
            <v>13</v>
          </cell>
          <cell r="I68">
            <v>39</v>
          </cell>
          <cell r="J68">
            <v>88.63636363636364</v>
          </cell>
          <cell r="K68">
            <v>17</v>
          </cell>
          <cell r="L68">
            <v>32</v>
          </cell>
          <cell r="M68">
            <v>128</v>
          </cell>
          <cell r="N68">
            <v>50</v>
          </cell>
          <cell r="O68">
            <v>100</v>
          </cell>
          <cell r="P68">
            <v>99.009900990099013</v>
          </cell>
        </row>
        <row r="72">
          <cell r="B72">
            <v>201</v>
          </cell>
          <cell r="C72">
            <v>386</v>
          </cell>
          <cell r="D72">
            <v>90.823529411764696</v>
          </cell>
          <cell r="E72">
            <v>155</v>
          </cell>
          <cell r="F72">
            <v>285</v>
          </cell>
          <cell r="G72">
            <v>100.35211267605635</v>
          </cell>
          <cell r="H72">
            <v>17</v>
          </cell>
          <cell r="I72">
            <v>39</v>
          </cell>
          <cell r="J72">
            <v>95.121951219512198</v>
          </cell>
          <cell r="K72">
            <v>5</v>
          </cell>
          <cell r="L72">
            <v>9</v>
          </cell>
          <cell r="M72">
            <v>64.285714285714292</v>
          </cell>
          <cell r="N72">
            <v>24</v>
          </cell>
          <cell r="O72">
            <v>53</v>
          </cell>
          <cell r="P72">
            <v>61.627906976744185</v>
          </cell>
        </row>
        <row r="77">
          <cell r="B77">
            <v>167</v>
          </cell>
          <cell r="C77">
            <v>322</v>
          </cell>
          <cell r="D77">
            <v>102.54777070063695</v>
          </cell>
          <cell r="E77">
            <v>107</v>
          </cell>
          <cell r="F77">
            <v>196</v>
          </cell>
          <cell r="G77">
            <v>89.090909090909093</v>
          </cell>
          <cell r="H77">
            <v>13</v>
          </cell>
          <cell r="I77">
            <v>29</v>
          </cell>
          <cell r="J77">
            <v>87.878787878787875</v>
          </cell>
          <cell r="K77">
            <v>7</v>
          </cell>
          <cell r="L77">
            <v>16</v>
          </cell>
          <cell r="M77">
            <v>228.57142857142856</v>
          </cell>
          <cell r="N77">
            <v>40</v>
          </cell>
          <cell r="O77">
            <v>81</v>
          </cell>
          <cell r="P77">
            <v>150</v>
          </cell>
        </row>
        <row r="83">
          <cell r="B83">
            <v>409</v>
          </cell>
          <cell r="C83">
            <v>771</v>
          </cell>
          <cell r="D83">
            <v>94.833948339483399</v>
          </cell>
          <cell r="E83">
            <v>327</v>
          </cell>
          <cell r="F83">
            <v>584</v>
          </cell>
          <cell r="G83">
            <v>98.815566835871408</v>
          </cell>
          <cell r="H83">
            <v>35</v>
          </cell>
          <cell r="I83">
            <v>78</v>
          </cell>
          <cell r="J83">
            <v>92.857142857142861</v>
          </cell>
          <cell r="K83">
            <v>2</v>
          </cell>
          <cell r="L83">
            <v>13</v>
          </cell>
          <cell r="M83">
            <v>40.625</v>
          </cell>
          <cell r="N83">
            <v>45</v>
          </cell>
          <cell r="O83">
            <v>96</v>
          </cell>
          <cell r="P83">
            <v>90.566037735849065</v>
          </cell>
        </row>
      </sheetData>
      <sheetData sheetId="20" refreshError="1"/>
      <sheetData sheetId="21" refreshError="1"/>
      <sheetData sheetId="22">
        <row r="7">
          <cell r="B7">
            <v>48096</v>
          </cell>
          <cell r="C7">
            <v>99.623016694974936</v>
          </cell>
          <cell r="D7">
            <v>22915</v>
          </cell>
          <cell r="E7">
            <v>47.644294743845641</v>
          </cell>
          <cell r="F7">
            <v>100.74298777807087</v>
          </cell>
          <cell r="G7">
            <v>10543</v>
          </cell>
          <cell r="H7">
            <v>21.920741849634066</v>
          </cell>
          <cell r="I7">
            <v>105.70483256466814</v>
          </cell>
          <cell r="J7">
            <v>16422</v>
          </cell>
          <cell r="K7">
            <v>34.144211576846303</v>
          </cell>
          <cell r="L7">
            <v>95.917294550551958</v>
          </cell>
          <cell r="M7">
            <v>8581</v>
          </cell>
          <cell r="N7">
            <v>17.841400532268796</v>
          </cell>
          <cell r="O7">
            <v>118.34229761412219</v>
          </cell>
          <cell r="P7">
            <v>17351</v>
          </cell>
          <cell r="Q7">
            <v>36.075765136393876</v>
          </cell>
          <cell r="R7">
            <v>93.900855070895119</v>
          </cell>
          <cell r="S7">
            <v>6194</v>
          </cell>
          <cell r="T7">
            <v>12.878409846972721</v>
          </cell>
          <cell r="U7">
            <v>89.742103738046936</v>
          </cell>
        </row>
        <row r="9">
          <cell r="B9">
            <v>5085</v>
          </cell>
          <cell r="C9">
            <v>93.715444157758938</v>
          </cell>
          <cell r="D9">
            <v>2431</v>
          </cell>
          <cell r="E9">
            <v>47.807276302851527</v>
          </cell>
          <cell r="F9">
            <v>93.933539412673881</v>
          </cell>
          <cell r="G9">
            <v>1080</v>
          </cell>
          <cell r="H9">
            <v>21.238938053097346</v>
          </cell>
          <cell r="I9">
            <v>103.44827586206897</v>
          </cell>
          <cell r="J9">
            <v>1831</v>
          </cell>
          <cell r="K9">
            <v>36.007866273353002</v>
          </cell>
          <cell r="L9">
            <v>87.607655502392348</v>
          </cell>
          <cell r="M9">
            <v>756</v>
          </cell>
          <cell r="N9">
            <v>14.867256637168142</v>
          </cell>
          <cell r="O9">
            <v>115.06849315068493</v>
          </cell>
          <cell r="P9">
            <v>1934</v>
          </cell>
          <cell r="Q9">
            <v>38.033431661750242</v>
          </cell>
          <cell r="R9">
            <v>89.042357274401468</v>
          </cell>
          <cell r="S9">
            <v>868</v>
          </cell>
          <cell r="T9">
            <v>17.069813176007866</v>
          </cell>
          <cell r="U9">
            <v>79.052823315118388</v>
          </cell>
        </row>
        <row r="17">
          <cell r="B17">
            <v>3593</v>
          </cell>
          <cell r="C17">
            <v>102.65714285714284</v>
          </cell>
          <cell r="D17">
            <v>1823</v>
          </cell>
          <cell r="E17">
            <v>50.737545226829951</v>
          </cell>
          <cell r="F17">
            <v>105.80383052814857</v>
          </cell>
          <cell r="G17">
            <v>708</v>
          </cell>
          <cell r="H17">
            <v>19.704981909268021</v>
          </cell>
          <cell r="I17">
            <v>107.27272727272728</v>
          </cell>
          <cell r="J17">
            <v>1226</v>
          </cell>
          <cell r="K17">
            <v>34.121903701642083</v>
          </cell>
          <cell r="L17">
            <v>99.918500407497973</v>
          </cell>
          <cell r="M17">
            <v>604</v>
          </cell>
          <cell r="N17">
            <v>16.810464792652379</v>
          </cell>
          <cell r="O17">
            <v>136.96145124716551</v>
          </cell>
          <cell r="P17">
            <v>1049</v>
          </cell>
          <cell r="Q17">
            <v>29.195658224325076</v>
          </cell>
          <cell r="R17">
            <v>89.124893797790989</v>
          </cell>
          <cell r="S17">
            <v>385</v>
          </cell>
          <cell r="T17">
            <v>10.715279710548288</v>
          </cell>
          <cell r="U17">
            <v>91.666666666666657</v>
          </cell>
        </row>
        <row r="25">
          <cell r="B25">
            <v>3313</v>
          </cell>
          <cell r="C25">
            <v>102.19000616903146</v>
          </cell>
          <cell r="D25">
            <v>1476</v>
          </cell>
          <cell r="E25">
            <v>44.551765771204352</v>
          </cell>
          <cell r="F25">
            <v>101.79310344827586</v>
          </cell>
          <cell r="G25">
            <v>707</v>
          </cell>
          <cell r="H25">
            <v>21.340175067914277</v>
          </cell>
          <cell r="I25">
            <v>105.68011958146488</v>
          </cell>
          <cell r="J25">
            <v>1221</v>
          </cell>
          <cell r="K25">
            <v>36.854814367642618</v>
          </cell>
          <cell r="L25">
            <v>104.0920716112532</v>
          </cell>
          <cell r="M25">
            <v>373</v>
          </cell>
          <cell r="N25">
            <v>11.258677935405977</v>
          </cell>
          <cell r="O25">
            <v>121.10389610389612</v>
          </cell>
          <cell r="P25">
            <v>784</v>
          </cell>
          <cell r="Q25">
            <v>23.664352550558405</v>
          </cell>
          <cell r="R25">
            <v>107.25034199726402</v>
          </cell>
          <cell r="S25">
            <v>340</v>
          </cell>
          <cell r="T25">
            <v>10.262601871415637</v>
          </cell>
          <cell r="U25">
            <v>108.97435897435896</v>
          </cell>
        </row>
        <row r="32">
          <cell r="B32">
            <v>13852</v>
          </cell>
          <cell r="C32">
            <v>103.49671249252839</v>
          </cell>
          <cell r="D32">
            <v>6495</v>
          </cell>
          <cell r="E32">
            <v>46.88853595148715</v>
          </cell>
          <cell r="F32">
            <v>105.06308637981236</v>
          </cell>
          <cell r="G32">
            <v>2744</v>
          </cell>
          <cell r="H32">
            <v>19.809413803060931</v>
          </cell>
          <cell r="I32">
            <v>107.81925343811396</v>
          </cell>
          <cell r="J32">
            <v>4635</v>
          </cell>
          <cell r="K32">
            <v>33.46087207623448</v>
          </cell>
          <cell r="L32">
            <v>101.98019801980197</v>
          </cell>
          <cell r="M32">
            <v>2609</v>
          </cell>
          <cell r="N32">
            <v>18.834825295986139</v>
          </cell>
          <cell r="O32">
            <v>115.03527336860671</v>
          </cell>
          <cell r="P32">
            <v>5672</v>
          </cell>
          <cell r="Q32">
            <v>40.947155645394169</v>
          </cell>
          <cell r="R32">
            <v>98.746518105849574</v>
          </cell>
          <cell r="S32">
            <v>1286</v>
          </cell>
          <cell r="T32">
            <v>9.2838579266531909</v>
          </cell>
          <cell r="U32">
            <v>97.203325774754347</v>
          </cell>
        </row>
        <row r="43">
          <cell r="B43">
            <v>7150</v>
          </cell>
          <cell r="C43">
            <v>103.04078397463611</v>
          </cell>
          <cell r="D43">
            <v>3464</v>
          </cell>
          <cell r="E43">
            <v>48.447552447552447</v>
          </cell>
          <cell r="F43">
            <v>105.57756781469065</v>
          </cell>
          <cell r="G43">
            <v>1630</v>
          </cell>
          <cell r="H43">
            <v>22.797202797202797</v>
          </cell>
          <cell r="I43">
            <v>109.46944257891202</v>
          </cell>
          <cell r="J43">
            <v>2384</v>
          </cell>
          <cell r="K43">
            <v>33.342657342657347</v>
          </cell>
          <cell r="L43">
            <v>100.42122999157539</v>
          </cell>
          <cell r="M43">
            <v>1392</v>
          </cell>
          <cell r="N43">
            <v>19.46853146853147</v>
          </cell>
          <cell r="O43">
            <v>138.64541832669323</v>
          </cell>
          <cell r="P43">
            <v>2344</v>
          </cell>
          <cell r="Q43">
            <v>32.783216783216787</v>
          </cell>
          <cell r="R43">
            <v>100.42844901456726</v>
          </cell>
          <cell r="S43">
            <v>658</v>
          </cell>
          <cell r="T43">
            <v>9.2027972027972034</v>
          </cell>
          <cell r="U43">
            <v>91.64345403899722</v>
          </cell>
        </row>
        <row r="50">
          <cell r="B50">
            <v>2936</v>
          </cell>
          <cell r="C50">
            <v>89.512195121951223</v>
          </cell>
          <cell r="D50">
            <v>1376</v>
          </cell>
          <cell r="E50">
            <v>46.866485013623979</v>
          </cell>
          <cell r="F50">
            <v>88.602704443013522</v>
          </cell>
          <cell r="G50">
            <v>737</v>
          </cell>
          <cell r="H50">
            <v>25.102179836512263</v>
          </cell>
          <cell r="I50">
            <v>90.763546798029566</v>
          </cell>
          <cell r="J50">
            <v>991</v>
          </cell>
          <cell r="K50">
            <v>33.753405994550405</v>
          </cell>
          <cell r="L50">
            <v>83.207388748950464</v>
          </cell>
          <cell r="M50">
            <v>496</v>
          </cell>
          <cell r="N50">
            <v>16.893732970027248</v>
          </cell>
          <cell r="O50">
            <v>104.86257928118394</v>
          </cell>
          <cell r="P50">
            <v>944</v>
          </cell>
          <cell r="Q50">
            <v>32.152588555858308</v>
          </cell>
          <cell r="R50">
            <v>82.589676290463686</v>
          </cell>
          <cell r="S50">
            <v>595</v>
          </cell>
          <cell r="T50">
            <v>20.265667574931882</v>
          </cell>
          <cell r="U50">
            <v>85.858585858585855</v>
          </cell>
        </row>
        <row r="56">
          <cell r="B56">
            <v>1644</v>
          </cell>
          <cell r="C56">
            <v>102.55770430442919</v>
          </cell>
          <cell r="D56">
            <v>745</v>
          </cell>
          <cell r="E56">
            <v>45.316301703163013</v>
          </cell>
          <cell r="F56">
            <v>99.201065246338217</v>
          </cell>
          <cell r="G56">
            <v>321</v>
          </cell>
          <cell r="H56">
            <v>19.525547445255476</v>
          </cell>
          <cell r="I56">
            <v>116.30434782608697</v>
          </cell>
          <cell r="J56">
            <v>614</v>
          </cell>
          <cell r="K56">
            <v>37.347931873479318</v>
          </cell>
          <cell r="L56">
            <v>99.19224555735056</v>
          </cell>
          <cell r="M56">
            <v>229</v>
          </cell>
          <cell r="N56">
            <v>13.929440389294404</v>
          </cell>
          <cell r="O56">
            <v>137.95180722891567</v>
          </cell>
          <cell r="P56">
            <v>456</v>
          </cell>
          <cell r="Q56">
            <v>27.737226277372262</v>
          </cell>
          <cell r="R56">
            <v>88.372093023255815</v>
          </cell>
          <cell r="S56">
            <v>167</v>
          </cell>
          <cell r="T56">
            <v>10.158150851581508</v>
          </cell>
          <cell r="U56">
            <v>71.673819742489272</v>
          </cell>
        </row>
        <row r="62">
          <cell r="B62">
            <v>2446</v>
          </cell>
          <cell r="C62">
            <v>91.851295531355618</v>
          </cell>
          <cell r="D62">
            <v>1130</v>
          </cell>
          <cell r="E62">
            <v>46.197874080130823</v>
          </cell>
          <cell r="F62">
            <v>90.763052208835333</v>
          </cell>
          <cell r="G62">
            <v>672</v>
          </cell>
          <cell r="H62">
            <v>27.473426001635321</v>
          </cell>
          <cell r="I62">
            <v>102.12765957446808</v>
          </cell>
          <cell r="J62">
            <v>700</v>
          </cell>
          <cell r="K62">
            <v>28.618152085036797</v>
          </cell>
          <cell r="L62">
            <v>79.185520361990953</v>
          </cell>
          <cell r="M62">
            <v>803</v>
          </cell>
          <cell r="N62">
            <v>32.829108748977923</v>
          </cell>
          <cell r="O62">
            <v>107.35294117647058</v>
          </cell>
          <cell r="P62">
            <v>1242</v>
          </cell>
          <cell r="Q62">
            <v>50.776778413736714</v>
          </cell>
          <cell r="R62">
            <v>91.592920353982294</v>
          </cell>
          <cell r="S62">
            <v>390</v>
          </cell>
          <cell r="T62">
            <v>15.944399018806212</v>
          </cell>
          <cell r="U62">
            <v>86.859688195991097</v>
          </cell>
        </row>
        <row r="68">
          <cell r="B68">
            <v>1843</v>
          </cell>
          <cell r="C68">
            <v>91.828599900348777</v>
          </cell>
          <cell r="D68">
            <v>941</v>
          </cell>
          <cell r="E68">
            <v>51.05805751492133</v>
          </cell>
          <cell r="F68">
            <v>90.567853705486044</v>
          </cell>
          <cell r="G68">
            <v>465</v>
          </cell>
          <cell r="H68">
            <v>25.230602278893109</v>
          </cell>
          <cell r="I68">
            <v>102.87610619469028</v>
          </cell>
          <cell r="J68">
            <v>643</v>
          </cell>
          <cell r="K68">
            <v>34.888768312533912</v>
          </cell>
          <cell r="L68">
            <v>85.278514588859409</v>
          </cell>
          <cell r="M68">
            <v>284</v>
          </cell>
          <cell r="N68">
            <v>15.40965816603364</v>
          </cell>
          <cell r="O68">
            <v>106.76691729323309</v>
          </cell>
          <cell r="P68">
            <v>544</v>
          </cell>
          <cell r="Q68">
            <v>29.517091698317959</v>
          </cell>
          <cell r="R68">
            <v>85.669291338582681</v>
          </cell>
          <cell r="S68">
            <v>293</v>
          </cell>
          <cell r="T68">
            <v>15.897992403689637</v>
          </cell>
          <cell r="U68">
            <v>86.430678466076699</v>
          </cell>
        </row>
        <row r="72">
          <cell r="B72">
            <v>1799</v>
          </cell>
          <cell r="C72">
            <v>88.446411012782704</v>
          </cell>
          <cell r="D72">
            <v>833</v>
          </cell>
          <cell r="E72">
            <v>46.303501945525291</v>
          </cell>
          <cell r="F72">
            <v>95.418098510882018</v>
          </cell>
          <cell r="G72">
            <v>447</v>
          </cell>
          <cell r="H72">
            <v>24.847137298499167</v>
          </cell>
          <cell r="I72">
            <v>95.512820512820511</v>
          </cell>
          <cell r="J72">
            <v>626</v>
          </cell>
          <cell r="K72">
            <v>34.797109505280709</v>
          </cell>
          <cell r="L72">
            <v>81.830065359477118</v>
          </cell>
          <cell r="M72">
            <v>410</v>
          </cell>
          <cell r="N72">
            <v>22.790439132851585</v>
          </cell>
          <cell r="O72">
            <v>98.557692307692307</v>
          </cell>
          <cell r="P72">
            <v>901</v>
          </cell>
          <cell r="Q72">
            <v>50.083379655364091</v>
          </cell>
          <cell r="R72">
            <v>82.736455463728191</v>
          </cell>
          <cell r="S72">
            <v>323</v>
          </cell>
          <cell r="T72">
            <v>17.954419121734297</v>
          </cell>
          <cell r="U72">
            <v>73.576309794988617</v>
          </cell>
        </row>
        <row r="77">
          <cell r="B77">
            <v>1341</v>
          </cell>
          <cell r="C77">
            <v>100.67567567567568</v>
          </cell>
          <cell r="D77">
            <v>602</v>
          </cell>
          <cell r="E77">
            <v>44.891871737509319</v>
          </cell>
          <cell r="F77">
            <v>102.55536626916523</v>
          </cell>
          <cell r="G77">
            <v>326</v>
          </cell>
          <cell r="H77">
            <v>24.310216256524981</v>
          </cell>
          <cell r="I77">
            <v>110.13513513513513</v>
          </cell>
          <cell r="J77">
            <v>399</v>
          </cell>
          <cell r="K77">
            <v>29.753914988814316</v>
          </cell>
          <cell r="L77">
            <v>91.935483870967744</v>
          </cell>
          <cell r="M77">
            <v>230</v>
          </cell>
          <cell r="N77">
            <v>17.151379567486948</v>
          </cell>
          <cell r="O77">
            <v>113.30049261083744</v>
          </cell>
          <cell r="P77">
            <v>516</v>
          </cell>
          <cell r="Q77">
            <v>38.478747203579417</v>
          </cell>
          <cell r="R77">
            <v>90.367775831873914</v>
          </cell>
          <cell r="S77">
            <v>198</v>
          </cell>
          <cell r="T77">
            <v>14.76510067114094</v>
          </cell>
          <cell r="U77">
            <v>95.192307692307693</v>
          </cell>
        </row>
        <row r="83">
          <cell r="B83">
            <v>3094</v>
          </cell>
          <cell r="C83">
            <v>107.88005578800556</v>
          </cell>
          <cell r="D83">
            <v>1599</v>
          </cell>
          <cell r="E83">
            <v>51.680672268907571</v>
          </cell>
          <cell r="F83">
            <v>108.48032564450475</v>
          </cell>
          <cell r="G83">
            <v>706</v>
          </cell>
          <cell r="H83">
            <v>22.81835811247576</v>
          </cell>
          <cell r="I83">
            <v>116.69421487603306</v>
          </cell>
          <cell r="J83">
            <v>1152</v>
          </cell>
          <cell r="K83">
            <v>37.233354880413707</v>
          </cell>
          <cell r="L83">
            <v>108.16901408450703</v>
          </cell>
          <cell r="M83">
            <v>395</v>
          </cell>
          <cell r="N83">
            <v>12.766645119586295</v>
          </cell>
          <cell r="O83">
            <v>131.22923588039868</v>
          </cell>
          <cell r="P83">
            <v>965</v>
          </cell>
          <cell r="Q83">
            <v>31.189398836457659</v>
          </cell>
          <cell r="R83">
            <v>95.544554455445535</v>
          </cell>
          <cell r="S83">
            <v>691</v>
          </cell>
          <cell r="T83">
            <v>22.333548804137042</v>
          </cell>
          <cell r="U83">
            <v>103.13432835820895</v>
          </cell>
        </row>
      </sheetData>
      <sheetData sheetId="23" refreshError="1"/>
      <sheetData sheetId="24" refreshError="1"/>
      <sheetData sheetId="25">
        <row r="6">
          <cell r="B6">
            <v>48096</v>
          </cell>
          <cell r="C6">
            <v>99.623016694974936</v>
          </cell>
          <cell r="D6">
            <v>5431</v>
          </cell>
          <cell r="E6">
            <v>11.291999334664006</v>
          </cell>
          <cell r="F6">
            <v>108.16570404301933</v>
          </cell>
          <cell r="G6">
            <v>5112</v>
          </cell>
          <cell r="H6">
            <v>10.62874251497006</v>
          </cell>
          <cell r="I6">
            <v>103.21017565112054</v>
          </cell>
          <cell r="J6">
            <v>9998</v>
          </cell>
          <cell r="K6">
            <v>20.78759148369927</v>
          </cell>
          <cell r="L6">
            <v>98.609330308708948</v>
          </cell>
          <cell r="M6">
            <v>11133</v>
          </cell>
          <cell r="N6">
            <v>23.147455089820358</v>
          </cell>
          <cell r="O6">
            <v>100.80586743933357</v>
          </cell>
          <cell r="P6">
            <v>4838</v>
          </cell>
          <cell r="Q6">
            <v>10.059048569527612</v>
          </cell>
          <cell r="R6">
            <v>103.08970807585767</v>
          </cell>
          <cell r="S6">
            <v>6286</v>
          </cell>
          <cell r="T6">
            <v>13.069693945442449</v>
          </cell>
          <cell r="U6">
            <v>90.264215967834588</v>
          </cell>
          <cell r="V6">
            <v>5298</v>
          </cell>
          <cell r="W6">
            <v>11.015469061876248</v>
          </cell>
          <cell r="X6">
            <v>96.961932650073209</v>
          </cell>
        </row>
        <row r="8">
          <cell r="B8">
            <v>5085</v>
          </cell>
          <cell r="C8">
            <v>93.715444157758938</v>
          </cell>
          <cell r="D8">
            <v>526</v>
          </cell>
          <cell r="E8">
            <v>10.344149459193707</v>
          </cell>
          <cell r="F8">
            <v>98.872180451127818</v>
          </cell>
          <cell r="G8">
            <v>554</v>
          </cell>
          <cell r="H8">
            <v>10.894788593903639</v>
          </cell>
          <cell r="I8">
            <v>108.203125</v>
          </cell>
          <cell r="J8">
            <v>999</v>
          </cell>
          <cell r="K8">
            <v>19.646017699115045</v>
          </cell>
          <cell r="L8">
            <v>92.930232558139537</v>
          </cell>
          <cell r="M8">
            <v>1175</v>
          </cell>
          <cell r="N8">
            <v>23.107177974434613</v>
          </cell>
          <cell r="O8">
            <v>96.548890714872641</v>
          </cell>
          <cell r="P8">
            <v>557</v>
          </cell>
          <cell r="Q8">
            <v>10.953785644051131</v>
          </cell>
          <cell r="R8">
            <v>93.143812709030101</v>
          </cell>
          <cell r="S8">
            <v>705</v>
          </cell>
          <cell r="T8">
            <v>13.864306784660767</v>
          </cell>
          <cell r="U8">
            <v>80.571428571428569</v>
          </cell>
          <cell r="V8">
            <v>569</v>
          </cell>
          <cell r="W8">
            <v>11.189773844641101</v>
          </cell>
          <cell r="X8">
            <v>92.220421393841164</v>
          </cell>
        </row>
        <row r="16">
          <cell r="B16">
            <v>3593</v>
          </cell>
          <cell r="C16">
            <v>102.65714285714284</v>
          </cell>
          <cell r="D16">
            <v>388</v>
          </cell>
          <cell r="E16">
            <v>10.798775396604508</v>
          </cell>
          <cell r="F16">
            <v>110.85714285714286</v>
          </cell>
          <cell r="G16">
            <v>320</v>
          </cell>
          <cell r="H16">
            <v>8.9062065126635126</v>
          </cell>
          <cell r="I16">
            <v>103.2258064516129</v>
          </cell>
          <cell r="J16">
            <v>722</v>
          </cell>
          <cell r="K16">
            <v>20.094628444197049</v>
          </cell>
          <cell r="L16">
            <v>98.365122615803813</v>
          </cell>
          <cell r="M16">
            <v>937</v>
          </cell>
          <cell r="N16">
            <v>26.078485944892847</v>
          </cell>
          <cell r="O16">
            <v>106.59840728100114</v>
          </cell>
          <cell r="P16">
            <v>393</v>
          </cell>
          <cell r="Q16">
            <v>10.937934873364878</v>
          </cell>
          <cell r="R16">
            <v>113.91304347826087</v>
          </cell>
          <cell r="S16">
            <v>423</v>
          </cell>
          <cell r="T16">
            <v>11.77289173392708</v>
          </cell>
          <cell r="U16">
            <v>93.171806167400888</v>
          </cell>
          <cell r="V16">
            <v>410</v>
          </cell>
          <cell r="W16">
            <v>11.411077094350125</v>
          </cell>
          <cell r="X16">
            <v>95.794392523364493</v>
          </cell>
        </row>
        <row r="24">
          <cell r="B24">
            <v>3313</v>
          </cell>
          <cell r="C24">
            <v>102.19000616903146</v>
          </cell>
          <cell r="D24">
            <v>332</v>
          </cell>
          <cell r="E24">
            <v>10.021128886205856</v>
          </cell>
          <cell r="F24">
            <v>97.360703812316714</v>
          </cell>
          <cell r="G24">
            <v>375</v>
          </cell>
          <cell r="H24">
            <v>11.319046181708421</v>
          </cell>
          <cell r="I24">
            <v>114.32926829268293</v>
          </cell>
          <cell r="J24">
            <v>673</v>
          </cell>
          <cell r="K24">
            <v>20.313914880772714</v>
          </cell>
          <cell r="L24">
            <v>101.96969696969698</v>
          </cell>
          <cell r="M24">
            <v>712</v>
          </cell>
          <cell r="N24">
            <v>21.491095683670387</v>
          </cell>
          <cell r="O24">
            <v>96.216216216216225</v>
          </cell>
          <cell r="P24">
            <v>324</v>
          </cell>
          <cell r="Q24">
            <v>9.779655900996076</v>
          </cell>
          <cell r="R24">
            <v>106.2295081967213</v>
          </cell>
          <cell r="S24">
            <v>512</v>
          </cell>
          <cell r="T24">
            <v>15.454271053425897</v>
          </cell>
          <cell r="U24">
            <v>99.224806201550393</v>
          </cell>
          <cell r="V24">
            <v>385</v>
          </cell>
          <cell r="W24">
            <v>11.620887413220645</v>
          </cell>
          <cell r="X24">
            <v>109.375</v>
          </cell>
        </row>
        <row r="31">
          <cell r="B31">
            <v>13852</v>
          </cell>
          <cell r="C31">
            <v>103.49671249252839</v>
          </cell>
          <cell r="D31">
            <v>1238</v>
          </cell>
          <cell r="E31">
            <v>8.937337568582155</v>
          </cell>
          <cell r="F31">
            <v>112.64786169244768</v>
          </cell>
          <cell r="G31">
            <v>1506</v>
          </cell>
          <cell r="H31">
            <v>10.872076234478776</v>
          </cell>
          <cell r="I31">
            <v>104.14937759336101</v>
          </cell>
          <cell r="J31">
            <v>3158</v>
          </cell>
          <cell r="K31">
            <v>22.798151891423622</v>
          </cell>
          <cell r="L31">
            <v>101.90383994837045</v>
          </cell>
          <cell r="M31">
            <v>3315</v>
          </cell>
          <cell r="N31">
            <v>23.931562229280971</v>
          </cell>
          <cell r="O31">
            <v>103.75586854460094</v>
          </cell>
          <cell r="P31">
            <v>1400</v>
          </cell>
          <cell r="Q31">
            <v>10.106843777071903</v>
          </cell>
          <cell r="R31">
            <v>110.41009463722398</v>
          </cell>
          <cell r="S31">
            <v>1639</v>
          </cell>
          <cell r="T31">
            <v>11.832226393300607</v>
          </cell>
          <cell r="U31">
            <v>95.401629802095457</v>
          </cell>
          <cell r="V31">
            <v>1596</v>
          </cell>
          <cell r="W31">
            <v>11.52180190586197</v>
          </cell>
          <cell r="X31">
            <v>102.37331622835151</v>
          </cell>
        </row>
        <row r="42">
          <cell r="B42">
            <v>7150</v>
          </cell>
          <cell r="C42">
            <v>103.04078397463611</v>
          </cell>
          <cell r="D42">
            <v>886</v>
          </cell>
          <cell r="E42">
            <v>12.391608391608392</v>
          </cell>
          <cell r="F42">
            <v>119.56815114709852</v>
          </cell>
          <cell r="G42">
            <v>744</v>
          </cell>
          <cell r="H42">
            <v>10.405594405594405</v>
          </cell>
          <cell r="I42">
            <v>99.465240641711233</v>
          </cell>
          <cell r="J42">
            <v>1519</v>
          </cell>
          <cell r="K42">
            <v>21.244755244755247</v>
          </cell>
          <cell r="L42">
            <v>102.63513513513513</v>
          </cell>
          <cell r="M42">
            <v>1617</v>
          </cell>
          <cell r="N42">
            <v>22.615384615384613</v>
          </cell>
          <cell r="O42">
            <v>101.31578947368421</v>
          </cell>
          <cell r="P42">
            <v>674</v>
          </cell>
          <cell r="Q42">
            <v>9.4265734265734267</v>
          </cell>
          <cell r="R42">
            <v>101.65912518853695</v>
          </cell>
          <cell r="S42">
            <v>893</v>
          </cell>
          <cell r="T42">
            <v>12.48951048951049</v>
          </cell>
          <cell r="U42">
            <v>94.297782470960939</v>
          </cell>
          <cell r="V42">
            <v>817</v>
          </cell>
          <cell r="W42">
            <v>11.426573426573427</v>
          </cell>
          <cell r="X42">
            <v>106.93717277486911</v>
          </cell>
        </row>
        <row r="49">
          <cell r="B49">
            <v>2936</v>
          </cell>
          <cell r="C49">
            <v>89.512195121951223</v>
          </cell>
          <cell r="D49">
            <v>437</v>
          </cell>
          <cell r="E49">
            <v>14.884196185286102</v>
          </cell>
          <cell r="F49">
            <v>94.588744588744589</v>
          </cell>
          <cell r="G49">
            <v>300</v>
          </cell>
          <cell r="H49">
            <v>10.217983651226158</v>
          </cell>
          <cell r="I49">
            <v>85.714285714285708</v>
          </cell>
          <cell r="J49">
            <v>582</v>
          </cell>
          <cell r="K49">
            <v>19.822888283378749</v>
          </cell>
          <cell r="L49">
            <v>93.12</v>
          </cell>
          <cell r="M49">
            <v>626</v>
          </cell>
          <cell r="N49">
            <v>21.321525885558586</v>
          </cell>
          <cell r="O49">
            <v>96.012269938650306</v>
          </cell>
          <cell r="P49">
            <v>307</v>
          </cell>
          <cell r="Q49">
            <v>10.45640326975477</v>
          </cell>
          <cell r="R49">
            <v>87.714285714285708</v>
          </cell>
          <cell r="S49">
            <v>375</v>
          </cell>
          <cell r="T49">
            <v>12.772479564032698</v>
          </cell>
          <cell r="U49">
            <v>78.94736842105263</v>
          </cell>
          <cell r="V49">
            <v>309</v>
          </cell>
          <cell r="W49">
            <v>10.524523160762943</v>
          </cell>
          <cell r="X49">
            <v>84.426229508196727</v>
          </cell>
        </row>
        <row r="55">
          <cell r="B55">
            <v>1644</v>
          </cell>
          <cell r="C55">
            <v>102.55770430442919</v>
          </cell>
          <cell r="D55">
            <v>144</v>
          </cell>
          <cell r="E55">
            <v>8.7591240875912408</v>
          </cell>
          <cell r="F55">
            <v>109.92366412213741</v>
          </cell>
          <cell r="G55">
            <v>177</v>
          </cell>
          <cell r="H55">
            <v>10.766423357664232</v>
          </cell>
          <cell r="I55">
            <v>122.06896551724138</v>
          </cell>
          <cell r="J55">
            <v>329</v>
          </cell>
          <cell r="K55">
            <v>20.012165450121657</v>
          </cell>
          <cell r="L55">
            <v>104.77707006369428</v>
          </cell>
          <cell r="M55">
            <v>380</v>
          </cell>
          <cell r="N55">
            <v>23.114355231143552</v>
          </cell>
          <cell r="O55">
            <v>96.44670050761421</v>
          </cell>
          <cell r="P55">
            <v>200</v>
          </cell>
          <cell r="Q55">
            <v>12.165450121654501</v>
          </cell>
          <cell r="R55">
            <v>124.22360248447204</v>
          </cell>
          <cell r="S55">
            <v>223</v>
          </cell>
          <cell r="T55">
            <v>13.564476885644769</v>
          </cell>
          <cell r="U55">
            <v>83.520599250936328</v>
          </cell>
          <cell r="V55">
            <v>191</v>
          </cell>
          <cell r="W55">
            <v>11.618004866180048</v>
          </cell>
          <cell r="X55">
            <v>100</v>
          </cell>
        </row>
        <row r="61">
          <cell r="B61">
            <v>2446</v>
          </cell>
          <cell r="C61">
            <v>91.851295531355618</v>
          </cell>
          <cell r="D61">
            <v>382</v>
          </cell>
          <cell r="E61">
            <v>15.617334423548652</v>
          </cell>
          <cell r="F61">
            <v>106.11111111111111</v>
          </cell>
          <cell r="G61">
            <v>290</v>
          </cell>
          <cell r="H61">
            <v>11.856091578086673</v>
          </cell>
          <cell r="I61">
            <v>97.31543624161074</v>
          </cell>
          <cell r="J61">
            <v>508</v>
          </cell>
          <cell r="K61">
            <v>20.768601798855276</v>
          </cell>
          <cell r="L61">
            <v>91.039426523297493</v>
          </cell>
          <cell r="M61">
            <v>566</v>
          </cell>
          <cell r="N61">
            <v>23.139820114472609</v>
          </cell>
          <cell r="O61">
            <v>100.53285968028418</v>
          </cell>
          <cell r="P61">
            <v>191</v>
          </cell>
          <cell r="Q61">
            <v>7.8086672117743259</v>
          </cell>
          <cell r="R61">
            <v>91.826923076923066</v>
          </cell>
          <cell r="S61">
            <v>328</v>
          </cell>
          <cell r="T61">
            <v>13.409648405560098</v>
          </cell>
          <cell r="U61">
            <v>76.63551401869158</v>
          </cell>
          <cell r="V61">
            <v>181</v>
          </cell>
          <cell r="W61">
            <v>7.3998364677023716</v>
          </cell>
          <cell r="X61">
            <v>72.983870967741936</v>
          </cell>
        </row>
        <row r="67">
          <cell r="B67">
            <v>1843</v>
          </cell>
          <cell r="C67">
            <v>91.828599900348777</v>
          </cell>
          <cell r="D67">
            <v>273</v>
          </cell>
          <cell r="E67">
            <v>14.812805208898535</v>
          </cell>
          <cell r="F67">
            <v>101.48698884758365</v>
          </cell>
          <cell r="G67">
            <v>192</v>
          </cell>
          <cell r="H67">
            <v>10.417797069994574</v>
          </cell>
          <cell r="I67">
            <v>104.91803278688525</v>
          </cell>
          <cell r="J67">
            <v>341</v>
          </cell>
          <cell r="K67">
            <v>18.502441671188279</v>
          </cell>
          <cell r="L67">
            <v>89.973614775725594</v>
          </cell>
          <cell r="M67">
            <v>394</v>
          </cell>
          <cell r="N67">
            <v>21.3781877373847</v>
          </cell>
          <cell r="O67">
            <v>93.36492890995261</v>
          </cell>
          <cell r="P67">
            <v>195</v>
          </cell>
          <cell r="Q67">
            <v>10.580575149213239</v>
          </cell>
          <cell r="R67">
            <v>91.549295774647888</v>
          </cell>
          <cell r="S67">
            <v>252</v>
          </cell>
          <cell r="T67">
            <v>13.673358654367879</v>
          </cell>
          <cell r="U67">
            <v>76.829268292682926</v>
          </cell>
          <cell r="V67">
            <v>196</v>
          </cell>
          <cell r="W67">
            <v>10.634834508952794</v>
          </cell>
          <cell r="X67">
            <v>92.018779342723008</v>
          </cell>
        </row>
        <row r="71">
          <cell r="B71">
            <v>1799</v>
          </cell>
          <cell r="C71">
            <v>88.446411012782704</v>
          </cell>
          <cell r="D71">
            <v>269</v>
          </cell>
          <cell r="E71">
            <v>14.952751528627015</v>
          </cell>
          <cell r="F71">
            <v>100.37313432835822</v>
          </cell>
          <cell r="G71">
            <v>178</v>
          </cell>
          <cell r="H71">
            <v>9.8943857698721516</v>
          </cell>
          <cell r="I71">
            <v>89</v>
          </cell>
          <cell r="J71">
            <v>352</v>
          </cell>
          <cell r="K71">
            <v>19.566425792106727</v>
          </cell>
          <cell r="L71">
            <v>94.623655913978496</v>
          </cell>
          <cell r="M71">
            <v>374</v>
          </cell>
          <cell r="N71">
            <v>20.789327404113397</v>
          </cell>
          <cell r="O71">
            <v>87.179487179487182</v>
          </cell>
          <cell r="P71">
            <v>189</v>
          </cell>
          <cell r="Q71">
            <v>10.505836575875486</v>
          </cell>
          <cell r="R71">
            <v>93.564356435643575</v>
          </cell>
          <cell r="S71">
            <v>231</v>
          </cell>
          <cell r="T71">
            <v>12.840466926070038</v>
          </cell>
          <cell r="U71">
            <v>73.333333333333329</v>
          </cell>
          <cell r="V71">
            <v>206</v>
          </cell>
          <cell r="W71">
            <v>11.450806003335186</v>
          </cell>
          <cell r="X71">
            <v>83.064516129032256</v>
          </cell>
        </row>
        <row r="76">
          <cell r="B76">
            <v>1341</v>
          </cell>
          <cell r="C76">
            <v>100.67567567567568</v>
          </cell>
          <cell r="D76">
            <v>172</v>
          </cell>
          <cell r="E76">
            <v>12.826249067859807</v>
          </cell>
          <cell r="F76">
            <v>118.62068965517241</v>
          </cell>
          <cell r="G76">
            <v>154</v>
          </cell>
          <cell r="H76">
            <v>11.483967188665176</v>
          </cell>
          <cell r="I76">
            <v>101.98675496688743</v>
          </cell>
          <cell r="J76">
            <v>288</v>
          </cell>
          <cell r="K76">
            <v>21.476510067114095</v>
          </cell>
          <cell r="L76">
            <v>101.40845070422534</v>
          </cell>
          <cell r="M76">
            <v>328</v>
          </cell>
          <cell r="N76">
            <v>24.459358687546604</v>
          </cell>
          <cell r="O76">
            <v>103.14465408805032</v>
          </cell>
          <cell r="P76">
            <v>114</v>
          </cell>
          <cell r="Q76">
            <v>8.5011185682326627</v>
          </cell>
          <cell r="R76">
            <v>96.610169491525426</v>
          </cell>
          <cell r="S76">
            <v>163</v>
          </cell>
          <cell r="T76">
            <v>12.155108128262491</v>
          </cell>
          <cell r="U76">
            <v>88.58695652173914</v>
          </cell>
          <cell r="V76">
            <v>122</v>
          </cell>
          <cell r="W76">
            <v>9.0976882923191642</v>
          </cell>
          <cell r="X76">
            <v>92.424242424242422</v>
          </cell>
        </row>
        <row r="82">
          <cell r="B82">
            <v>3094</v>
          </cell>
          <cell r="C82">
            <v>107.88005578800556</v>
          </cell>
          <cell r="D82">
            <v>384</v>
          </cell>
          <cell r="E82">
            <v>12.411118293471235</v>
          </cell>
          <cell r="F82">
            <v>118.88544891640866</v>
          </cell>
          <cell r="G82">
            <v>322</v>
          </cell>
          <cell r="H82">
            <v>10.407239819004525</v>
          </cell>
          <cell r="I82">
            <v>114.18439716312056</v>
          </cell>
          <cell r="J82">
            <v>527</v>
          </cell>
          <cell r="K82">
            <v>17.032967032967033</v>
          </cell>
          <cell r="L82">
            <v>94.275491949910545</v>
          </cell>
          <cell r="M82">
            <v>709</v>
          </cell>
          <cell r="N82">
            <v>22.915319974143504</v>
          </cell>
          <cell r="O82">
            <v>110.95461658841941</v>
          </cell>
          <cell r="P82">
            <v>294</v>
          </cell>
          <cell r="Q82">
            <v>9.502262443438914</v>
          </cell>
          <cell r="R82">
            <v>112.21374045801527</v>
          </cell>
          <cell r="S82">
            <v>542</v>
          </cell>
          <cell r="T82">
            <v>17.517776341305751</v>
          </cell>
          <cell r="U82">
            <v>118.59956236323852</v>
          </cell>
          <cell r="V82">
            <v>316</v>
          </cell>
          <cell r="W82">
            <v>10.213316095669036</v>
          </cell>
          <cell r="X82">
            <v>91.329479768786129</v>
          </cell>
        </row>
      </sheetData>
      <sheetData sheetId="26" refreshError="1"/>
      <sheetData sheetId="27" refreshError="1"/>
      <sheetData sheetId="28">
        <row r="7">
          <cell r="B7">
            <v>48096</v>
          </cell>
          <cell r="C7">
            <v>99.623016694974936</v>
          </cell>
          <cell r="D7">
            <v>17370</v>
          </cell>
          <cell r="E7">
            <v>36.115269461077844</v>
          </cell>
          <cell r="F7">
            <v>102.61712057659361</v>
          </cell>
          <cell r="G7">
            <v>10879</v>
          </cell>
          <cell r="H7">
            <v>22.619344644045242</v>
          </cell>
          <cell r="I7">
            <v>93.970804180703112</v>
          </cell>
          <cell r="J7">
            <v>11643</v>
          </cell>
          <cell r="K7">
            <v>24.207834331337324</v>
          </cell>
          <cell r="L7">
            <v>98.005050505050505</v>
          </cell>
          <cell r="M7">
            <v>5093</v>
          </cell>
          <cell r="N7">
            <v>10.589238190286094</v>
          </cell>
          <cell r="O7">
            <v>102.55739025372532</v>
          </cell>
          <cell r="P7">
            <v>2805</v>
          </cell>
          <cell r="Q7">
            <v>5.8320858283433132</v>
          </cell>
          <cell r="R7">
            <v>105.84905660377359</v>
          </cell>
          <cell r="S7">
            <v>306</v>
          </cell>
          <cell r="T7">
            <v>0.63622754491017963</v>
          </cell>
          <cell r="U7">
            <v>110.07194244604317</v>
          </cell>
        </row>
        <row r="9">
          <cell r="B9">
            <v>5085</v>
          </cell>
          <cell r="C9">
            <v>93.715444157758938</v>
          </cell>
          <cell r="D9">
            <v>1584</v>
          </cell>
          <cell r="E9">
            <v>31.150442477876105</v>
          </cell>
          <cell r="F9">
            <v>90.566037735849065</v>
          </cell>
          <cell r="G9">
            <v>1397</v>
          </cell>
          <cell r="H9">
            <v>27.472959685349064</v>
          </cell>
          <cell r="I9">
            <v>91.247550620509472</v>
          </cell>
          <cell r="J9">
            <v>1248</v>
          </cell>
          <cell r="K9">
            <v>24.54277286135693</v>
          </cell>
          <cell r="L9">
            <v>94.617134192570134</v>
          </cell>
          <cell r="M9">
            <v>572</v>
          </cell>
          <cell r="N9">
            <v>11.248770894788594</v>
          </cell>
          <cell r="O9">
            <v>99.305555555555557</v>
          </cell>
          <cell r="P9">
            <v>254</v>
          </cell>
          <cell r="Q9">
            <v>4.9950835791543753</v>
          </cell>
          <cell r="R9">
            <v>111.40350877192982</v>
          </cell>
          <cell r="S9">
            <v>30</v>
          </cell>
          <cell r="T9">
            <v>0.58997050147492625</v>
          </cell>
          <cell r="U9">
            <v>130.43478260869566</v>
          </cell>
        </row>
        <row r="17">
          <cell r="B17">
            <v>3593</v>
          </cell>
          <cell r="C17">
            <v>102.65714285714284</v>
          </cell>
          <cell r="D17">
            <v>1408</v>
          </cell>
          <cell r="E17">
            <v>39.187308655719455</v>
          </cell>
          <cell r="F17">
            <v>111.1286503551697</v>
          </cell>
          <cell r="G17">
            <v>739</v>
          </cell>
          <cell r="H17">
            <v>20.567770665182302</v>
          </cell>
          <cell r="I17">
            <v>95.478036175710585</v>
          </cell>
          <cell r="J17">
            <v>886</v>
          </cell>
          <cell r="K17">
            <v>24.6590592819371</v>
          </cell>
          <cell r="L17">
            <v>97.792494481236204</v>
          </cell>
          <cell r="M17">
            <v>351</v>
          </cell>
          <cell r="N17">
            <v>9.7689952685777897</v>
          </cell>
          <cell r="O17">
            <v>105.40540540540539</v>
          </cell>
          <cell r="P17">
            <v>193</v>
          </cell>
          <cell r="Q17">
            <v>5.3715558029501809</v>
          </cell>
          <cell r="R17">
            <v>93.689320388349515</v>
          </cell>
          <cell r="S17">
            <v>16</v>
          </cell>
          <cell r="T17">
            <v>0.44531032563317563</v>
          </cell>
          <cell r="U17">
            <v>114.28571428571428</v>
          </cell>
        </row>
        <row r="25">
          <cell r="B25">
            <v>3313</v>
          </cell>
          <cell r="C25">
            <v>102.19000616903146</v>
          </cell>
          <cell r="D25">
            <v>1210</v>
          </cell>
          <cell r="E25">
            <v>36.522789012979175</v>
          </cell>
          <cell r="F25">
            <v>105.125977410947</v>
          </cell>
          <cell r="G25">
            <v>735</v>
          </cell>
          <cell r="H25">
            <v>22.185330516148504</v>
          </cell>
          <cell r="I25">
            <v>103.66713681241184</v>
          </cell>
          <cell r="J25">
            <v>820</v>
          </cell>
          <cell r="K25">
            <v>24.750980984002418</v>
          </cell>
          <cell r="L25">
            <v>102.11706102117061</v>
          </cell>
          <cell r="M25">
            <v>358</v>
          </cell>
          <cell r="N25">
            <v>10.805916088137639</v>
          </cell>
          <cell r="O25">
            <v>96.236559139784944</v>
          </cell>
          <cell r="P25">
            <v>170</v>
          </cell>
          <cell r="Q25">
            <v>5.1313009357078183</v>
          </cell>
          <cell r="R25">
            <v>90.425531914893625</v>
          </cell>
          <cell r="S25">
            <v>20</v>
          </cell>
          <cell r="T25">
            <v>0.60368246302444917</v>
          </cell>
          <cell r="U25">
            <v>105.26315789473684</v>
          </cell>
        </row>
        <row r="32">
          <cell r="B32">
            <v>13852</v>
          </cell>
          <cell r="C32">
            <v>103.49671249252839</v>
          </cell>
          <cell r="D32">
            <v>4876</v>
          </cell>
          <cell r="E32">
            <v>35.200693040716139</v>
          </cell>
          <cell r="F32">
            <v>108.86358562179058</v>
          </cell>
          <cell r="G32">
            <v>2474</v>
          </cell>
          <cell r="H32">
            <v>17.860236788911347</v>
          </cell>
          <cell r="I32">
            <v>96.640625</v>
          </cell>
          <cell r="J32">
            <v>3522</v>
          </cell>
          <cell r="K32">
            <v>25.425931273462314</v>
          </cell>
          <cell r="L32">
            <v>100.42771599657827</v>
          </cell>
          <cell r="M32">
            <v>1680</v>
          </cell>
          <cell r="N32">
            <v>12.128212532486284</v>
          </cell>
          <cell r="O32">
            <v>104.73815461346634</v>
          </cell>
          <cell r="P32">
            <v>1155</v>
          </cell>
          <cell r="Q32">
            <v>8.3381461160843209</v>
          </cell>
          <cell r="R32">
            <v>105.96330275229357</v>
          </cell>
          <cell r="S32">
            <v>145</v>
          </cell>
          <cell r="T32">
            <v>1.04678024833959</v>
          </cell>
          <cell r="U32">
            <v>100.69444444444444</v>
          </cell>
        </row>
        <row r="43">
          <cell r="B43">
            <v>7150</v>
          </cell>
          <cell r="C43">
            <v>103.04078397463611</v>
          </cell>
          <cell r="D43">
            <v>2569</v>
          </cell>
          <cell r="E43">
            <v>35.930069930069934</v>
          </cell>
          <cell r="F43">
            <v>114.68750000000001</v>
          </cell>
          <cell r="G43">
            <v>1629</v>
          </cell>
          <cell r="H43">
            <v>22.783216783216783</v>
          </cell>
          <cell r="I43">
            <v>92.504258943781949</v>
          </cell>
          <cell r="J43">
            <v>1739</v>
          </cell>
          <cell r="K43">
            <v>24.321678321678323</v>
          </cell>
          <cell r="L43">
            <v>96.664813785436351</v>
          </cell>
          <cell r="M43">
            <v>734</v>
          </cell>
          <cell r="N43">
            <v>10.265734265734265</v>
          </cell>
          <cell r="O43">
            <v>104.40967283072547</v>
          </cell>
          <cell r="P43">
            <v>446</v>
          </cell>
          <cell r="Q43">
            <v>6.2377622377622375</v>
          </cell>
          <cell r="R43">
            <v>109.04645476772616</v>
          </cell>
          <cell r="S43">
            <v>33</v>
          </cell>
          <cell r="T43">
            <v>0.46153846153846156</v>
          </cell>
          <cell r="U43">
            <v>122.22222222222223</v>
          </cell>
        </row>
        <row r="50">
          <cell r="B50">
            <v>2936</v>
          </cell>
          <cell r="C50">
            <v>89.512195121951223</v>
          </cell>
          <cell r="D50">
            <v>1115</v>
          </cell>
          <cell r="E50">
            <v>37.97683923705722</v>
          </cell>
          <cell r="F50">
            <v>90.872045639771798</v>
          </cell>
          <cell r="G50">
            <v>810</v>
          </cell>
          <cell r="H50">
            <v>27.588555858310627</v>
          </cell>
          <cell r="I50">
            <v>85.714285714285708</v>
          </cell>
          <cell r="J50">
            <v>638</v>
          </cell>
          <cell r="K50">
            <v>21.730245231607629</v>
          </cell>
          <cell r="L50">
            <v>89.230769230769241</v>
          </cell>
          <cell r="M50">
            <v>251</v>
          </cell>
          <cell r="N50">
            <v>8.5490463215258856</v>
          </cell>
          <cell r="O50">
            <v>89.32384341637011</v>
          </cell>
          <cell r="P50">
            <v>109</v>
          </cell>
          <cell r="Q50">
            <v>3.7125340599455039</v>
          </cell>
          <cell r="R50">
            <v>106.86274509803921</v>
          </cell>
          <cell r="S50">
            <v>13</v>
          </cell>
          <cell r="T50">
            <v>0.44277929155313356</v>
          </cell>
          <cell r="U50">
            <v>130</v>
          </cell>
        </row>
        <row r="56">
          <cell r="B56">
            <v>1644</v>
          </cell>
          <cell r="C56">
            <v>102.55770430442919</v>
          </cell>
          <cell r="D56">
            <v>533</v>
          </cell>
          <cell r="E56">
            <v>32.420924574209245</v>
          </cell>
          <cell r="F56">
            <v>97.440585009140761</v>
          </cell>
          <cell r="G56">
            <v>363</v>
          </cell>
          <cell r="H56">
            <v>22.080291970802921</v>
          </cell>
          <cell r="I56">
            <v>95.778364116094977</v>
          </cell>
          <cell r="J56">
            <v>403</v>
          </cell>
          <cell r="K56">
            <v>24.51338199513382</v>
          </cell>
          <cell r="L56">
            <v>105.77427821522309</v>
          </cell>
          <cell r="M56">
            <v>203</v>
          </cell>
          <cell r="N56">
            <v>12.347931873479318</v>
          </cell>
          <cell r="O56">
            <v>120.11834319526626</v>
          </cell>
          <cell r="P56">
            <v>131</v>
          </cell>
          <cell r="Q56">
            <v>7.9683698296836987</v>
          </cell>
          <cell r="R56">
            <v>112.93103448275863</v>
          </cell>
          <cell r="S56">
            <v>11</v>
          </cell>
          <cell r="T56">
            <v>0.66909975669099753</v>
          </cell>
          <cell r="U56">
            <v>100</v>
          </cell>
        </row>
        <row r="62">
          <cell r="B62">
            <v>2446</v>
          </cell>
          <cell r="C62">
            <v>91.851295531355618</v>
          </cell>
          <cell r="D62">
            <v>1347</v>
          </cell>
          <cell r="E62">
            <v>55.069501226492235</v>
          </cell>
          <cell r="F62">
            <v>93.998604326587582</v>
          </cell>
          <cell r="G62">
            <v>454</v>
          </cell>
          <cell r="H62">
            <v>18.560915780866722</v>
          </cell>
          <cell r="I62">
            <v>85.338345864661662</v>
          </cell>
          <cell r="J62">
            <v>397</v>
          </cell>
          <cell r="K62">
            <v>16.230580539656582</v>
          </cell>
          <cell r="L62">
            <v>91.898148148148152</v>
          </cell>
          <cell r="M62">
            <v>173</v>
          </cell>
          <cell r="N62">
            <v>7.0727718724448083</v>
          </cell>
          <cell r="O62">
            <v>93.010752688172033</v>
          </cell>
          <cell r="P62">
            <v>66</v>
          </cell>
          <cell r="Q62">
            <v>2.698282910874898</v>
          </cell>
          <cell r="R62">
            <v>86.842105263157904</v>
          </cell>
          <cell r="S62">
            <v>9</v>
          </cell>
          <cell r="T62">
            <v>0.36794766966475878</v>
          </cell>
          <cell r="U62">
            <v>225</v>
          </cell>
        </row>
        <row r="68">
          <cell r="B68">
            <v>1843</v>
          </cell>
          <cell r="C68">
            <v>91.828599900348777</v>
          </cell>
          <cell r="D68">
            <v>447</v>
          </cell>
          <cell r="E68">
            <v>24.25393380358112</v>
          </cell>
          <cell r="F68">
            <v>81.125226860254088</v>
          </cell>
          <cell r="G68">
            <v>567</v>
          </cell>
          <cell r="H68">
            <v>30.765056972327727</v>
          </cell>
          <cell r="I68">
            <v>87.5</v>
          </cell>
          <cell r="J68">
            <v>569</v>
          </cell>
          <cell r="K68">
            <v>30.873575691806838</v>
          </cell>
          <cell r="L68">
            <v>103.07971014492753</v>
          </cell>
          <cell r="M68">
            <v>184</v>
          </cell>
          <cell r="N68">
            <v>9.9837221920781332</v>
          </cell>
          <cell r="O68">
            <v>95.833333333333343</v>
          </cell>
          <cell r="P68">
            <v>71</v>
          </cell>
          <cell r="Q68">
            <v>3.8524145415084101</v>
          </cell>
          <cell r="R68">
            <v>124.56140350877195</v>
          </cell>
          <cell r="S68">
            <v>5</v>
          </cell>
          <cell r="T68">
            <v>0.27129679869777534</v>
          </cell>
          <cell r="U68">
            <v>71.428571428571431</v>
          </cell>
        </row>
        <row r="72">
          <cell r="B72">
            <v>1799</v>
          </cell>
          <cell r="C72">
            <v>88.446411012782704</v>
          </cell>
          <cell r="D72">
            <v>807</v>
          </cell>
          <cell r="E72">
            <v>44.858254585881049</v>
          </cell>
          <cell r="F72">
            <v>93.079584775086516</v>
          </cell>
          <cell r="G72">
            <v>461</v>
          </cell>
          <cell r="H72">
            <v>25.625347415230681</v>
          </cell>
          <cell r="I72">
            <v>82.76481149012568</v>
          </cell>
          <cell r="J72">
            <v>344</v>
          </cell>
          <cell r="K72">
            <v>19.121734296831573</v>
          </cell>
          <cell r="L72">
            <v>82.296650717703344</v>
          </cell>
          <cell r="M72">
            <v>131</v>
          </cell>
          <cell r="N72">
            <v>7.2818232351306289</v>
          </cell>
          <cell r="O72">
            <v>90.972222222222214</v>
          </cell>
          <cell r="P72">
            <v>51</v>
          </cell>
          <cell r="Q72">
            <v>2.8349082823790996</v>
          </cell>
          <cell r="R72">
            <v>115.90909090909092</v>
          </cell>
          <cell r="S72">
            <v>5</v>
          </cell>
          <cell r="T72">
            <v>0.27793218454697055</v>
          </cell>
          <cell r="U72">
            <v>125</v>
          </cell>
        </row>
        <row r="77">
          <cell r="B77">
            <v>1341</v>
          </cell>
          <cell r="C77">
            <v>100.67567567567568</v>
          </cell>
          <cell r="D77">
            <v>507</v>
          </cell>
          <cell r="E77">
            <v>37.807606263982102</v>
          </cell>
          <cell r="F77">
            <v>92.014519056261349</v>
          </cell>
          <cell r="G77">
            <v>366</v>
          </cell>
          <cell r="H77">
            <v>27.293064876957494</v>
          </cell>
          <cell r="I77">
            <v>107.01754385964912</v>
          </cell>
          <cell r="J77">
            <v>311</v>
          </cell>
          <cell r="K77">
            <v>23.19164802386279</v>
          </cell>
          <cell r="L77">
            <v>107.98611111111111</v>
          </cell>
          <cell r="M77">
            <v>98</v>
          </cell>
          <cell r="N77">
            <v>7.3079791200596569</v>
          </cell>
          <cell r="O77">
            <v>92.452830188679243</v>
          </cell>
          <cell r="P77">
            <v>54</v>
          </cell>
          <cell r="Q77">
            <v>4.0268456375838921</v>
          </cell>
          <cell r="R77">
            <v>128.57142857142858</v>
          </cell>
          <cell r="S77">
            <v>5</v>
          </cell>
          <cell r="T77">
            <v>0.37285607755406414</v>
          </cell>
          <cell r="U77">
            <v>166.66666666666669</v>
          </cell>
        </row>
        <row r="83">
          <cell r="B83">
            <v>3094</v>
          </cell>
          <cell r="C83">
            <v>107.88005578800556</v>
          </cell>
          <cell r="D83">
            <v>967</v>
          </cell>
          <cell r="E83">
            <v>31.254040077569488</v>
          </cell>
          <cell r="F83">
            <v>111.79190751445087</v>
          </cell>
          <cell r="G83">
            <v>884</v>
          </cell>
          <cell r="H83">
            <v>28.571428571428569</v>
          </cell>
          <cell r="I83">
            <v>105.36352800953517</v>
          </cell>
          <cell r="J83">
            <v>766</v>
          </cell>
          <cell r="K83">
            <v>24.757595345830641</v>
          </cell>
          <cell r="L83">
            <v>100.78947368421052</v>
          </cell>
          <cell r="M83">
            <v>358</v>
          </cell>
          <cell r="N83">
            <v>11.570782159017453</v>
          </cell>
          <cell r="O83">
            <v>119.33333333333334</v>
          </cell>
          <cell r="P83">
            <v>105</v>
          </cell>
          <cell r="Q83">
            <v>3.3936651583710407</v>
          </cell>
          <cell r="R83">
            <v>114.13043478260869</v>
          </cell>
          <cell r="S83">
            <v>14</v>
          </cell>
          <cell r="T83">
            <v>0.45248868778280549</v>
          </cell>
          <cell r="U83">
            <v>116.66666666666667</v>
          </cell>
        </row>
      </sheetData>
      <sheetData sheetId="29" refreshError="1"/>
      <sheetData sheetId="30" refreshError="1"/>
      <sheetData sheetId="31">
        <row r="6">
          <cell r="B6">
            <v>48096</v>
          </cell>
          <cell r="C6">
            <v>99.623016694974936</v>
          </cell>
          <cell r="D6">
            <v>13216</v>
          </cell>
          <cell r="E6">
            <v>27.478376580172988</v>
          </cell>
          <cell r="F6">
            <v>94.406743338809918</v>
          </cell>
          <cell r="G6">
            <v>9442</v>
          </cell>
          <cell r="H6">
            <v>19.631570192947439</v>
          </cell>
          <cell r="I6">
            <v>107.11287577992059</v>
          </cell>
          <cell r="J6">
            <v>8087</v>
          </cell>
          <cell r="K6">
            <v>16.814288090485697</v>
          </cell>
          <cell r="L6">
            <v>115.76009161179502</v>
          </cell>
          <cell r="M6">
            <v>7533</v>
          </cell>
          <cell r="N6">
            <v>15.662425149700599</v>
          </cell>
          <cell r="O6">
            <v>99.893913274101578</v>
          </cell>
          <cell r="P6">
            <v>9818</v>
          </cell>
          <cell r="Q6">
            <v>20.413339986693281</v>
          </cell>
          <cell r="R6">
            <v>89.768675139434947</v>
          </cell>
        </row>
        <row r="8">
          <cell r="B8">
            <v>5085</v>
          </cell>
          <cell r="C8">
            <v>93.715444157758938</v>
          </cell>
          <cell r="D8">
            <v>1301</v>
          </cell>
          <cell r="E8">
            <v>25.585054080629298</v>
          </cell>
          <cell r="F8">
            <v>84.207119741100328</v>
          </cell>
          <cell r="G8">
            <v>983</v>
          </cell>
          <cell r="H8">
            <v>19.331366764995085</v>
          </cell>
          <cell r="I8">
            <v>106.84782608695653</v>
          </cell>
          <cell r="J8">
            <v>867</v>
          </cell>
          <cell r="K8">
            <v>17.050147492625371</v>
          </cell>
          <cell r="L8">
            <v>109.88593155893535</v>
          </cell>
          <cell r="M8">
            <v>799</v>
          </cell>
          <cell r="N8">
            <v>15.712881022615536</v>
          </cell>
          <cell r="O8">
            <v>99.875</v>
          </cell>
          <cell r="P8">
            <v>1135</v>
          </cell>
          <cell r="Q8">
            <v>22.320550639134709</v>
          </cell>
          <cell r="R8">
            <v>82.725947521865891</v>
          </cell>
        </row>
        <row r="16">
          <cell r="B16">
            <v>3593</v>
          </cell>
          <cell r="C16">
            <v>102.65714285714284</v>
          </cell>
          <cell r="D16">
            <v>1100</v>
          </cell>
          <cell r="E16">
            <v>30.615084887280826</v>
          </cell>
          <cell r="F16">
            <v>102.8999064546305</v>
          </cell>
          <cell r="G16">
            <v>835</v>
          </cell>
          <cell r="H16">
            <v>23.239632618981354</v>
          </cell>
          <cell r="I16">
            <v>106.64112388250319</v>
          </cell>
          <cell r="J16">
            <v>609</v>
          </cell>
          <cell r="K16">
            <v>16.949624269412748</v>
          </cell>
          <cell r="L16">
            <v>129.29936305732483</v>
          </cell>
          <cell r="M16">
            <v>475</v>
          </cell>
          <cell r="N16">
            <v>13.2201502922349</v>
          </cell>
          <cell r="O16">
            <v>87.476979742173114</v>
          </cell>
          <cell r="P16">
            <v>574</v>
          </cell>
          <cell r="Q16">
            <v>15.975507932090174</v>
          </cell>
          <cell r="R16">
            <v>90.536277602523668</v>
          </cell>
        </row>
        <row r="24">
          <cell r="B24">
            <v>3313</v>
          </cell>
          <cell r="C24">
            <v>102.19000616903146</v>
          </cell>
          <cell r="D24">
            <v>1212</v>
          </cell>
          <cell r="E24">
            <v>36.58315725928162</v>
          </cell>
          <cell r="F24">
            <v>97.037630104083263</v>
          </cell>
          <cell r="G24">
            <v>747</v>
          </cell>
          <cell r="H24">
            <v>22.547539993963177</v>
          </cell>
          <cell r="I24">
            <v>106.56205420827389</v>
          </cell>
          <cell r="J24">
            <v>570</v>
          </cell>
          <cell r="K24">
            <v>17.204950196196801</v>
          </cell>
          <cell r="L24">
            <v>101.60427807486631</v>
          </cell>
          <cell r="M24">
            <v>512</v>
          </cell>
          <cell r="N24">
            <v>15.454271053425897</v>
          </cell>
          <cell r="O24">
            <v>112.77533039647578</v>
          </cell>
          <cell r="P24">
            <v>272</v>
          </cell>
          <cell r="Q24">
            <v>8.2100814971325082</v>
          </cell>
          <cell r="R24">
            <v>98.194945848375454</v>
          </cell>
        </row>
        <row r="31">
          <cell r="B31">
            <v>13852</v>
          </cell>
          <cell r="C31">
            <v>103.49671249252839</v>
          </cell>
          <cell r="D31">
            <v>3253</v>
          </cell>
          <cell r="E31">
            <v>23.483973433439214</v>
          </cell>
          <cell r="F31">
            <v>99.267622825755268</v>
          </cell>
          <cell r="G31">
            <v>2477</v>
          </cell>
          <cell r="H31">
            <v>17.88189431129079</v>
          </cell>
          <cell r="I31">
            <v>108.97492300923889</v>
          </cell>
          <cell r="J31">
            <v>2450</v>
          </cell>
          <cell r="K31">
            <v>17.686976609875828</v>
          </cell>
          <cell r="L31">
            <v>117.22488038277513</v>
          </cell>
          <cell r="M31">
            <v>2429</v>
          </cell>
          <cell r="N31">
            <v>17.53537395321975</v>
          </cell>
          <cell r="O31">
            <v>103.5820895522388</v>
          </cell>
          <cell r="P31">
            <v>3243</v>
          </cell>
          <cell r="Q31">
            <v>23.411781692174415</v>
          </cell>
          <cell r="R31">
            <v>95.410414827890548</v>
          </cell>
        </row>
        <row r="42">
          <cell r="B42">
            <v>7150</v>
          </cell>
          <cell r="C42">
            <v>103.04078397463611</v>
          </cell>
          <cell r="D42">
            <v>2084</v>
          </cell>
          <cell r="E42">
            <v>29.146853146853147</v>
          </cell>
          <cell r="F42">
            <v>90.099437959360145</v>
          </cell>
          <cell r="G42">
            <v>1391</v>
          </cell>
          <cell r="H42">
            <v>19.454545454545453</v>
          </cell>
          <cell r="I42">
            <v>105.85996955859969</v>
          </cell>
          <cell r="J42">
            <v>1331</v>
          </cell>
          <cell r="K42">
            <v>18.615384615384613</v>
          </cell>
          <cell r="L42">
            <v>136.09406952965236</v>
          </cell>
          <cell r="M42">
            <v>1056</v>
          </cell>
          <cell r="N42">
            <v>14.76923076923077</v>
          </cell>
          <cell r="O42">
            <v>104.55445544554456</v>
          </cell>
          <cell r="P42">
            <v>1288</v>
          </cell>
          <cell r="Q42">
            <v>18.013986013986013</v>
          </cell>
          <cell r="R42">
            <v>97.280966767371595</v>
          </cell>
        </row>
        <row r="49">
          <cell r="B49">
            <v>2936</v>
          </cell>
          <cell r="C49">
            <v>89.512195121951223</v>
          </cell>
          <cell r="D49">
            <v>1021</v>
          </cell>
          <cell r="E49">
            <v>34.775204359673026</v>
          </cell>
          <cell r="F49">
            <v>90.594498669032831</v>
          </cell>
          <cell r="G49">
            <v>581</v>
          </cell>
          <cell r="H49">
            <v>19.788828337874659</v>
          </cell>
          <cell r="I49">
            <v>94.625407166123779</v>
          </cell>
          <cell r="J49">
            <v>390</v>
          </cell>
          <cell r="K49">
            <v>13.283378746594005</v>
          </cell>
          <cell r="L49">
            <v>98.484848484848484</v>
          </cell>
          <cell r="M49">
            <v>434</v>
          </cell>
          <cell r="N49">
            <v>14.782016348773841</v>
          </cell>
          <cell r="O49">
            <v>82.666666666666671</v>
          </cell>
          <cell r="P49">
            <v>510</v>
          </cell>
          <cell r="Q49">
            <v>17.370572207084471</v>
          </cell>
          <cell r="R49">
            <v>82.524271844660191</v>
          </cell>
        </row>
        <row r="55">
          <cell r="B55">
            <v>1644</v>
          </cell>
          <cell r="C55">
            <v>102.55770430442919</v>
          </cell>
          <cell r="D55">
            <v>502</v>
          </cell>
          <cell r="E55">
            <v>30.535279805352801</v>
          </cell>
          <cell r="F55">
            <v>103.08008213552363</v>
          </cell>
          <cell r="G55">
            <v>401</v>
          </cell>
          <cell r="H55">
            <v>24.391727493917276</v>
          </cell>
          <cell r="I55">
            <v>118.63905325443787</v>
          </cell>
          <cell r="J55">
            <v>285</v>
          </cell>
          <cell r="K55">
            <v>17.335766423357665</v>
          </cell>
          <cell r="L55">
            <v>108.77862595419847</v>
          </cell>
          <cell r="M55">
            <v>246</v>
          </cell>
          <cell r="N55">
            <v>14.963503649635038</v>
          </cell>
          <cell r="O55">
            <v>105.5793991416309</v>
          </cell>
          <cell r="P55">
            <v>210</v>
          </cell>
          <cell r="Q55">
            <v>12.773722627737227</v>
          </cell>
          <cell r="R55">
            <v>74.204946996466433</v>
          </cell>
        </row>
        <row r="61">
          <cell r="B61">
            <v>2446</v>
          </cell>
          <cell r="C61">
            <v>91.851295531355618</v>
          </cell>
          <cell r="D61">
            <v>514</v>
          </cell>
          <cell r="E61">
            <v>21.013900245298448</v>
          </cell>
          <cell r="F61">
            <v>85.38205980066445</v>
          </cell>
          <cell r="G61">
            <v>377</v>
          </cell>
          <cell r="H61">
            <v>15.412919051512674</v>
          </cell>
          <cell r="I61">
            <v>98.691099476439788</v>
          </cell>
          <cell r="J61">
            <v>313</v>
          </cell>
          <cell r="K61">
            <v>12.796402289452166</v>
          </cell>
          <cell r="L61">
            <v>96.904024767801857</v>
          </cell>
          <cell r="M61">
            <v>387</v>
          </cell>
          <cell r="N61">
            <v>15.821749795584628</v>
          </cell>
          <cell r="O61">
            <v>103.2</v>
          </cell>
          <cell r="P61">
            <v>855</v>
          </cell>
          <cell r="Q61">
            <v>34.955028618152085</v>
          </cell>
          <cell r="R61">
            <v>87.155963302752298</v>
          </cell>
        </row>
        <row r="67">
          <cell r="B67">
            <v>1843</v>
          </cell>
          <cell r="C67">
            <v>91.828599900348777</v>
          </cell>
          <cell r="D67">
            <v>596</v>
          </cell>
          <cell r="E67">
            <v>32.338578404774829</v>
          </cell>
          <cell r="F67">
            <v>92.117465224111285</v>
          </cell>
          <cell r="G67">
            <v>428</v>
          </cell>
          <cell r="H67">
            <v>23.223005968529574</v>
          </cell>
          <cell r="I67">
            <v>92.440604751619873</v>
          </cell>
          <cell r="J67">
            <v>275</v>
          </cell>
          <cell r="K67">
            <v>14.921323928377644</v>
          </cell>
          <cell r="L67">
            <v>104.96183206106871</v>
          </cell>
          <cell r="M67">
            <v>260</v>
          </cell>
          <cell r="N67">
            <v>14.107433532284318</v>
          </cell>
          <cell r="O67">
            <v>80.745341614906835</v>
          </cell>
          <cell r="P67">
            <v>284</v>
          </cell>
          <cell r="Q67">
            <v>15.40965816603364</v>
          </cell>
          <cell r="R67">
            <v>90.734824281150168</v>
          </cell>
        </row>
        <row r="71">
          <cell r="B71">
            <v>1799</v>
          </cell>
          <cell r="C71">
            <v>88.446411012782704</v>
          </cell>
          <cell r="D71">
            <v>390</v>
          </cell>
          <cell r="E71">
            <v>21.678710394663703</v>
          </cell>
          <cell r="F71">
            <v>91.764705882352942</v>
          </cell>
          <cell r="G71">
            <v>265</v>
          </cell>
          <cell r="H71">
            <v>14.73040578098944</v>
          </cell>
          <cell r="I71">
            <v>95.667870036101093</v>
          </cell>
          <cell r="J71">
            <v>243</v>
          </cell>
          <cell r="K71">
            <v>13.507504168982768</v>
          </cell>
          <cell r="L71">
            <v>100</v>
          </cell>
          <cell r="M71">
            <v>276</v>
          </cell>
          <cell r="N71">
            <v>15.341856586992774</v>
          </cell>
          <cell r="O71">
            <v>99.638989169675085</v>
          </cell>
          <cell r="P71">
            <v>625</v>
          </cell>
          <cell r="Q71">
            <v>34.741523068371315</v>
          </cell>
          <cell r="R71">
            <v>76.970443349753694</v>
          </cell>
        </row>
        <row r="76">
          <cell r="B76">
            <v>1341</v>
          </cell>
          <cell r="C76">
            <v>100.67567567567568</v>
          </cell>
          <cell r="D76">
            <v>346</v>
          </cell>
          <cell r="E76">
            <v>25.801640566741234</v>
          </cell>
          <cell r="F76">
            <v>108.4639498432602</v>
          </cell>
          <cell r="G76">
            <v>257</v>
          </cell>
          <cell r="H76">
            <v>19.164802386278897</v>
          </cell>
          <cell r="I76">
            <v>103.62903225806453</v>
          </cell>
          <cell r="J76">
            <v>222</v>
          </cell>
          <cell r="K76">
            <v>16.554809843400449</v>
          </cell>
          <cell r="L76">
            <v>114.43298969072164</v>
          </cell>
          <cell r="M76">
            <v>206</v>
          </cell>
          <cell r="N76">
            <v>15.361670395227442</v>
          </cell>
          <cell r="O76">
            <v>97.630331753554501</v>
          </cell>
          <cell r="P76">
            <v>310</v>
          </cell>
          <cell r="Q76">
            <v>23.117076808351978</v>
          </cell>
          <cell r="R76">
            <v>86.111111111111114</v>
          </cell>
        </row>
        <row r="82">
          <cell r="B82">
            <v>3094</v>
          </cell>
          <cell r="C82">
            <v>107.88005578800556</v>
          </cell>
          <cell r="D82">
            <v>897</v>
          </cell>
          <cell r="E82">
            <v>28.991596638655466</v>
          </cell>
          <cell r="F82">
            <v>95.527156549520768</v>
          </cell>
          <cell r="G82">
            <v>700</v>
          </cell>
          <cell r="H82">
            <v>22.624434389140273</v>
          </cell>
          <cell r="I82">
            <v>139.44223107569721</v>
          </cell>
          <cell r="J82">
            <v>532</v>
          </cell>
          <cell r="K82">
            <v>17.194570135746606</v>
          </cell>
          <cell r="L82">
            <v>127.5779376498801</v>
          </cell>
          <cell r="M82">
            <v>453</v>
          </cell>
          <cell r="N82">
            <v>14.641241111829348</v>
          </cell>
          <cell r="O82">
            <v>101.56950672645739</v>
          </cell>
          <cell r="P82">
            <v>512</v>
          </cell>
          <cell r="Q82">
            <v>16.548157724628311</v>
          </cell>
          <cell r="R82">
            <v>90.780141843971634</v>
          </cell>
        </row>
      </sheetData>
      <sheetData sheetId="32" refreshError="1"/>
      <sheetData sheetId="33" refreshError="1"/>
      <sheetData sheetId="34">
        <row r="4">
          <cell r="E4" t="str">
            <v>I 26</v>
          </cell>
          <cell r="F4" t="str">
            <v>Ø I-I 26</v>
          </cell>
        </row>
        <row r="5">
          <cell r="B5" t="str">
            <v>XII 25</v>
          </cell>
          <cell r="C5" t="str">
            <v>I 26</v>
          </cell>
          <cell r="D5" t="str">
            <v>Ø I-I 26</v>
          </cell>
          <cell r="E5" t="str">
            <v>I 25</v>
          </cell>
          <cell r="F5" t="str">
            <v>Ø I-I 25</v>
          </cell>
          <cell r="G5" t="str">
            <v>I 25</v>
          </cell>
          <cell r="H5" t="str">
            <v>I 26</v>
          </cell>
        </row>
        <row r="6">
          <cell r="B6">
            <v>13169</v>
          </cell>
          <cell r="C6">
            <v>16607</v>
          </cell>
          <cell r="D6">
            <v>16607</v>
          </cell>
          <cell r="E6">
            <v>101.74610954539884</v>
          </cell>
          <cell r="F6">
            <v>101.74610954539884</v>
          </cell>
          <cell r="G6">
            <v>32.547658929568478</v>
          </cell>
          <cell r="H6">
            <v>33.362127847643535</v>
          </cell>
        </row>
        <row r="8">
          <cell r="B8">
            <v>1405</v>
          </cell>
          <cell r="C8">
            <v>1673</v>
          </cell>
          <cell r="D8">
            <v>1673</v>
          </cell>
          <cell r="E8">
            <v>104.69336670838547</v>
          </cell>
          <cell r="F8">
            <v>104.69336670838547</v>
          </cell>
          <cell r="G8">
            <v>28.143712574850298</v>
          </cell>
          <cell r="H8">
            <v>31.317858479970052</v>
          </cell>
        </row>
        <row r="16">
          <cell r="B16">
            <v>1067</v>
          </cell>
          <cell r="C16">
            <v>1307</v>
          </cell>
          <cell r="D16">
            <v>1307</v>
          </cell>
          <cell r="E16">
            <v>105.74433656957929</v>
          </cell>
          <cell r="F16">
            <v>105.74433656957929</v>
          </cell>
          <cell r="G16">
            <v>34.304746044962528</v>
          </cell>
          <cell r="H16">
            <v>35.420054200542005</v>
          </cell>
        </row>
        <row r="24">
          <cell r="B24">
            <v>1357</v>
          </cell>
          <cell r="C24">
            <v>1696</v>
          </cell>
          <cell r="D24">
            <v>1696</v>
          </cell>
          <cell r="E24">
            <v>101.92307692307692</v>
          </cell>
          <cell r="F24">
            <v>101.92307692307692</v>
          </cell>
          <cell r="G24">
            <v>48.64074831920491</v>
          </cell>
          <cell r="H24">
            <v>49.663250366032216</v>
          </cell>
        </row>
        <row r="31">
          <cell r="B31">
            <v>3628</v>
          </cell>
          <cell r="C31">
            <v>4142</v>
          </cell>
          <cell r="D31">
            <v>4142</v>
          </cell>
          <cell r="E31">
            <v>105.04691858990616</v>
          </cell>
          <cell r="F31">
            <v>105.04691858990616</v>
          </cell>
          <cell r="G31">
            <v>28.907624633431084</v>
          </cell>
          <cell r="H31">
            <v>29.359228806351005</v>
          </cell>
        </row>
        <row r="42">
          <cell r="B42">
            <v>1728</v>
          </cell>
          <cell r="C42">
            <v>2496</v>
          </cell>
          <cell r="D42">
            <v>2496</v>
          </cell>
          <cell r="E42">
            <v>100.48309178743962</v>
          </cell>
          <cell r="F42">
            <v>100.48309178743962</v>
          </cell>
          <cell r="G42">
            <v>34.48084397556913</v>
          </cell>
          <cell r="H42">
            <v>33.991556584502248</v>
          </cell>
        </row>
        <row r="49">
          <cell r="B49">
            <v>691</v>
          </cell>
          <cell r="C49">
            <v>1082</v>
          </cell>
          <cell r="D49">
            <v>1082</v>
          </cell>
          <cell r="E49">
            <v>93.275862068965523</v>
          </cell>
          <cell r="F49">
            <v>93.275862068965523</v>
          </cell>
          <cell r="G49">
            <v>32.814710042432814</v>
          </cell>
          <cell r="H49">
            <v>33.539987600743956</v>
          </cell>
        </row>
        <row r="55">
          <cell r="B55">
            <v>492</v>
          </cell>
          <cell r="C55">
            <v>562</v>
          </cell>
          <cell r="D55">
            <v>562</v>
          </cell>
          <cell r="E55">
            <v>84.638554216867462</v>
          </cell>
          <cell r="F55">
            <v>84.638554216867462</v>
          </cell>
          <cell r="G55">
            <v>40.072420036210019</v>
          </cell>
          <cell r="H55">
            <v>32.82710280373832</v>
          </cell>
        </row>
        <row r="61">
          <cell r="B61">
            <v>529</v>
          </cell>
          <cell r="C61">
            <v>677</v>
          </cell>
          <cell r="D61">
            <v>677</v>
          </cell>
          <cell r="E61">
            <v>92.994505494505503</v>
          </cell>
          <cell r="F61">
            <v>92.994505494505503</v>
          </cell>
          <cell r="G61">
            <v>26.569343065693431</v>
          </cell>
          <cell r="H61">
            <v>26.695583596214512</v>
          </cell>
        </row>
        <row r="67">
          <cell r="B67">
            <v>546</v>
          </cell>
          <cell r="C67">
            <v>710</v>
          </cell>
          <cell r="D67">
            <v>710</v>
          </cell>
          <cell r="E67">
            <v>104.71976401179941</v>
          </cell>
          <cell r="F67">
            <v>104.71976401179941</v>
          </cell>
          <cell r="G67">
            <v>32.424677187948348</v>
          </cell>
          <cell r="H67">
            <v>36.749482401656316</v>
          </cell>
        </row>
        <row r="71">
          <cell r="B71">
            <v>369</v>
          </cell>
          <cell r="C71">
            <v>541</v>
          </cell>
          <cell r="D71">
            <v>541</v>
          </cell>
          <cell r="E71">
            <v>103.2442748091603</v>
          </cell>
          <cell r="F71">
            <v>103.2442748091603</v>
          </cell>
          <cell r="G71">
            <v>24.349442379182157</v>
          </cell>
          <cell r="H71">
            <v>28.82258923814598</v>
          </cell>
        </row>
        <row r="76">
          <cell r="B76">
            <v>307</v>
          </cell>
          <cell r="C76">
            <v>366</v>
          </cell>
          <cell r="D76">
            <v>366</v>
          </cell>
          <cell r="E76">
            <v>104.87106017191977</v>
          </cell>
          <cell r="F76">
            <v>104.87106017191977</v>
          </cell>
          <cell r="G76">
            <v>25.216763005780347</v>
          </cell>
          <cell r="H76">
            <v>26.695842450765866</v>
          </cell>
        </row>
        <row r="82">
          <cell r="B82">
            <v>1050</v>
          </cell>
          <cell r="C82">
            <v>1355</v>
          </cell>
          <cell r="D82">
            <v>1355</v>
          </cell>
          <cell r="E82">
            <v>104.71406491499226</v>
          </cell>
          <cell r="F82">
            <v>104.71406491499226</v>
          </cell>
          <cell r="G82">
            <v>42.523825172527111</v>
          </cell>
          <cell r="H82">
            <v>42.002479851208932</v>
          </cell>
        </row>
      </sheetData>
      <sheetData sheetId="35" refreshError="1"/>
      <sheetData sheetId="36" refreshError="1"/>
      <sheetData sheetId="37">
        <row r="8">
          <cell r="L8">
            <v>8</v>
          </cell>
          <cell r="N8">
            <v>11</v>
          </cell>
          <cell r="P8">
            <v>19</v>
          </cell>
        </row>
        <row r="10">
          <cell r="B10">
            <v>868</v>
          </cell>
          <cell r="C10">
            <v>4</v>
          </cell>
          <cell r="E10">
            <v>2</v>
          </cell>
          <cell r="G10" t="str">
            <v>-</v>
          </cell>
          <cell r="I10">
            <v>8</v>
          </cell>
          <cell r="L10" t="str">
            <v>-</v>
          </cell>
          <cell r="N10">
            <v>2</v>
          </cell>
          <cell r="P10">
            <v>2</v>
          </cell>
        </row>
        <row r="11">
          <cell r="B11">
            <v>385</v>
          </cell>
          <cell r="I11" t="str">
            <v>-</v>
          </cell>
          <cell r="L11" t="str">
            <v>-</v>
          </cell>
          <cell r="N11">
            <v>1</v>
          </cell>
          <cell r="P11">
            <v>1</v>
          </cell>
        </row>
        <row r="12">
          <cell r="B12">
            <v>340</v>
          </cell>
          <cell r="C12">
            <v>3</v>
          </cell>
          <cell r="E12">
            <v>3</v>
          </cell>
          <cell r="G12">
            <v>1</v>
          </cell>
          <cell r="I12">
            <v>4</v>
          </cell>
          <cell r="L12">
            <v>2</v>
          </cell>
          <cell r="N12">
            <v>2</v>
          </cell>
          <cell r="P12">
            <v>2</v>
          </cell>
        </row>
        <row r="13">
          <cell r="B13">
            <v>1286</v>
          </cell>
          <cell r="C13">
            <v>1</v>
          </cell>
          <cell r="E13">
            <v>13</v>
          </cell>
          <cell r="G13">
            <v>1</v>
          </cell>
          <cell r="I13">
            <v>15</v>
          </cell>
          <cell r="L13">
            <v>4</v>
          </cell>
          <cell r="N13">
            <v>2</v>
          </cell>
          <cell r="P13">
            <v>2</v>
          </cell>
        </row>
        <row r="14">
          <cell r="B14">
            <v>658</v>
          </cell>
          <cell r="I14">
            <v>23</v>
          </cell>
          <cell r="L14" t="str">
            <v>-</v>
          </cell>
          <cell r="N14">
            <v>1</v>
          </cell>
          <cell r="P14">
            <v>6</v>
          </cell>
        </row>
        <row r="15">
          <cell r="B15">
            <v>595</v>
          </cell>
          <cell r="C15">
            <v>3</v>
          </cell>
          <cell r="E15">
            <v>6</v>
          </cell>
          <cell r="G15" t="str">
            <v>-</v>
          </cell>
          <cell r="I15">
            <v>12</v>
          </cell>
          <cell r="L15" t="str">
            <v>-</v>
          </cell>
          <cell r="N15">
            <v>2</v>
          </cell>
          <cell r="P15">
            <v>1</v>
          </cell>
        </row>
        <row r="16">
          <cell r="B16">
            <v>167</v>
          </cell>
          <cell r="C16">
            <v>1</v>
          </cell>
          <cell r="E16">
            <v>5</v>
          </cell>
          <cell r="G16">
            <v>1</v>
          </cell>
          <cell r="I16">
            <v>4</v>
          </cell>
          <cell r="L16" t="str">
            <v>-</v>
          </cell>
          <cell r="N16" t="str">
            <v>-</v>
          </cell>
          <cell r="P16">
            <v>2</v>
          </cell>
        </row>
        <row r="17">
          <cell r="B17">
            <v>390</v>
          </cell>
          <cell r="I17">
            <v>9</v>
          </cell>
          <cell r="L17" t="str">
            <v>-</v>
          </cell>
          <cell r="N17" t="str">
            <v>-</v>
          </cell>
          <cell r="P17" t="str">
            <v>-</v>
          </cell>
        </row>
        <row r="18">
          <cell r="B18">
            <v>293</v>
          </cell>
          <cell r="I18">
            <v>6</v>
          </cell>
          <cell r="L18">
            <v>1</v>
          </cell>
          <cell r="N18" t="str">
            <v>-</v>
          </cell>
          <cell r="P18" t="str">
            <v>-</v>
          </cell>
        </row>
        <row r="19">
          <cell r="B19">
            <v>323</v>
          </cell>
          <cell r="I19">
            <v>4</v>
          </cell>
          <cell r="L19" t="str">
            <v>-</v>
          </cell>
          <cell r="N19" t="str">
            <v>-</v>
          </cell>
          <cell r="P19">
            <v>1</v>
          </cell>
        </row>
        <row r="20">
          <cell r="B20">
            <v>198</v>
          </cell>
          <cell r="I20">
            <v>1</v>
          </cell>
          <cell r="L20" t="str">
            <v>-</v>
          </cell>
          <cell r="N20" t="str">
            <v>-</v>
          </cell>
          <cell r="P20" t="str">
            <v>-</v>
          </cell>
        </row>
        <row r="21">
          <cell r="B21">
            <v>691</v>
          </cell>
          <cell r="I21">
            <v>10</v>
          </cell>
          <cell r="L21">
            <v>1</v>
          </cell>
          <cell r="N21">
            <v>1</v>
          </cell>
          <cell r="P21">
            <v>2</v>
          </cell>
        </row>
      </sheetData>
      <sheetData sheetId="38">
        <row r="8">
          <cell r="B8">
            <v>42</v>
          </cell>
          <cell r="D8" t="str">
            <v>-</v>
          </cell>
          <cell r="F8" t="str">
            <v>-</v>
          </cell>
        </row>
        <row r="9">
          <cell r="B9">
            <v>16</v>
          </cell>
          <cell r="D9" t="str">
            <v>-</v>
          </cell>
          <cell r="F9" t="str">
            <v>-</v>
          </cell>
        </row>
        <row r="10">
          <cell r="B10">
            <v>17</v>
          </cell>
          <cell r="D10" t="str">
            <v>-</v>
          </cell>
          <cell r="F10" t="str">
            <v>-</v>
          </cell>
        </row>
        <row r="11">
          <cell r="B11">
            <v>34</v>
          </cell>
          <cell r="D11">
            <v>1</v>
          </cell>
          <cell r="F11">
            <v>1</v>
          </cell>
        </row>
        <row r="12">
          <cell r="B12">
            <v>23</v>
          </cell>
          <cell r="D12" t="str">
            <v>-</v>
          </cell>
          <cell r="F12" t="str">
            <v>-</v>
          </cell>
        </row>
        <row r="13">
          <cell r="B13">
            <v>84</v>
          </cell>
          <cell r="D13" t="str">
            <v>-</v>
          </cell>
          <cell r="F13">
            <v>2</v>
          </cell>
        </row>
        <row r="14">
          <cell r="B14">
            <v>10</v>
          </cell>
          <cell r="D14">
            <v>1</v>
          </cell>
          <cell r="F14" t="str">
            <v>-</v>
          </cell>
        </row>
        <row r="15">
          <cell r="B15">
            <v>15</v>
          </cell>
          <cell r="D15" t="str">
            <v>-</v>
          </cell>
          <cell r="F15" t="str">
            <v>-</v>
          </cell>
        </row>
        <row r="16">
          <cell r="B16">
            <v>19</v>
          </cell>
          <cell r="D16" t="str">
            <v>-</v>
          </cell>
          <cell r="F16" t="str">
            <v>-</v>
          </cell>
        </row>
        <row r="17">
          <cell r="B17">
            <v>4</v>
          </cell>
          <cell r="D17" t="str">
            <v>-</v>
          </cell>
          <cell r="F17" t="str">
            <v>-</v>
          </cell>
        </row>
        <row r="18">
          <cell r="B18">
            <v>8</v>
          </cell>
          <cell r="D18" t="str">
            <v>-</v>
          </cell>
          <cell r="F18" t="str">
            <v>-</v>
          </cell>
        </row>
        <row r="19">
          <cell r="B19">
            <v>53</v>
          </cell>
          <cell r="D19" t="str">
            <v>-</v>
          </cell>
          <cell r="F19" t="str">
            <v>-</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B4">
            <v>49778</v>
          </cell>
          <cell r="C4">
            <v>48096</v>
          </cell>
        </row>
        <row r="6">
          <cell r="B6">
            <v>27997</v>
          </cell>
          <cell r="C6">
            <v>26772</v>
          </cell>
        </row>
        <row r="7">
          <cell r="B7">
            <v>3571</v>
          </cell>
          <cell r="C7">
            <v>3445</v>
          </cell>
        </row>
        <row r="8">
          <cell r="B8">
            <v>1690</v>
          </cell>
          <cell r="C8">
            <v>1609</v>
          </cell>
        </row>
        <row r="9">
          <cell r="B9">
            <v>8590</v>
          </cell>
          <cell r="C9">
            <v>8328</v>
          </cell>
        </row>
        <row r="10">
          <cell r="B10">
            <v>3193</v>
          </cell>
          <cell r="C10">
            <v>2900</v>
          </cell>
        </row>
        <row r="11">
          <cell r="B11">
            <v>1874</v>
          </cell>
          <cell r="C11">
            <v>1817</v>
          </cell>
        </row>
        <row r="12">
          <cell r="B12">
            <v>1005</v>
          </cell>
          <cell r="C12">
            <v>956</v>
          </cell>
        </row>
        <row r="13">
          <cell r="B13">
            <v>6753</v>
          </cell>
          <cell r="C13">
            <v>6430</v>
          </cell>
        </row>
        <row r="14">
          <cell r="B14">
            <v>1321</v>
          </cell>
          <cell r="C14">
            <v>1287</v>
          </cell>
        </row>
        <row r="16">
          <cell r="B16">
            <v>19447</v>
          </cell>
          <cell r="C16">
            <v>19000</v>
          </cell>
        </row>
        <row r="17">
          <cell r="B17">
            <v>3299</v>
          </cell>
          <cell r="C17">
            <v>3209</v>
          </cell>
        </row>
        <row r="18">
          <cell r="B18">
            <v>1720</v>
          </cell>
          <cell r="C18">
            <v>1652</v>
          </cell>
        </row>
        <row r="19">
          <cell r="B19">
            <v>2731</v>
          </cell>
          <cell r="C19">
            <v>2657</v>
          </cell>
        </row>
        <row r="20">
          <cell r="B20">
            <v>11697</v>
          </cell>
          <cell r="C20">
            <v>11482</v>
          </cell>
        </row>
        <row r="22">
          <cell r="B22">
            <v>2334</v>
          </cell>
          <cell r="C22">
            <v>2324</v>
          </cell>
        </row>
        <row r="25">
          <cell r="C25">
            <v>48937</v>
          </cell>
        </row>
        <row r="27">
          <cell r="C27">
            <v>27384.5</v>
          </cell>
        </row>
        <row r="28">
          <cell r="C28">
            <v>3508</v>
          </cell>
        </row>
        <row r="29">
          <cell r="C29">
            <v>1649.5</v>
          </cell>
        </row>
        <row r="30">
          <cell r="C30">
            <v>8459</v>
          </cell>
        </row>
        <row r="31">
          <cell r="C31">
            <v>3046.5</v>
          </cell>
        </row>
        <row r="32">
          <cell r="C32">
            <v>1845.5</v>
          </cell>
        </row>
        <row r="33">
          <cell r="C33">
            <v>980.5</v>
          </cell>
        </row>
        <row r="34">
          <cell r="C34">
            <v>6591.5</v>
          </cell>
        </row>
        <row r="35">
          <cell r="C35">
            <v>1304</v>
          </cell>
        </row>
        <row r="37">
          <cell r="C37">
            <v>19223.5</v>
          </cell>
        </row>
        <row r="38">
          <cell r="C38">
            <v>3254</v>
          </cell>
        </row>
        <row r="39">
          <cell r="C39">
            <v>1686</v>
          </cell>
        </row>
        <row r="40">
          <cell r="C40">
            <v>2694</v>
          </cell>
        </row>
        <row r="41">
          <cell r="C41">
            <v>11589.5</v>
          </cell>
        </row>
        <row r="43">
          <cell r="C43">
            <v>2329</v>
          </cell>
        </row>
      </sheetData>
      <sheetData sheetId="1">
        <row r="4">
          <cell r="B4">
            <v>8069</v>
          </cell>
          <cell r="C4">
            <v>4510</v>
          </cell>
        </row>
        <row r="6">
          <cell r="B6">
            <v>4748</v>
          </cell>
          <cell r="C6">
            <v>2440</v>
          </cell>
        </row>
        <row r="7">
          <cell r="B7">
            <v>456</v>
          </cell>
          <cell r="C7">
            <v>233</v>
          </cell>
        </row>
        <row r="8">
          <cell r="B8">
            <v>291</v>
          </cell>
          <cell r="C8">
            <v>141</v>
          </cell>
        </row>
        <row r="9">
          <cell r="B9">
            <v>1583</v>
          </cell>
          <cell r="C9">
            <v>857</v>
          </cell>
        </row>
        <row r="10">
          <cell r="B10">
            <v>792</v>
          </cell>
          <cell r="C10">
            <v>311</v>
          </cell>
        </row>
        <row r="11">
          <cell r="B11">
            <v>248</v>
          </cell>
          <cell r="C11">
            <v>126</v>
          </cell>
        </row>
        <row r="12">
          <cell r="B12">
            <v>172</v>
          </cell>
          <cell r="C12">
            <v>88</v>
          </cell>
        </row>
        <row r="13">
          <cell r="B13">
            <v>1036</v>
          </cell>
          <cell r="C13">
            <v>557</v>
          </cell>
        </row>
        <row r="14">
          <cell r="B14">
            <v>170</v>
          </cell>
          <cell r="C14">
            <v>127</v>
          </cell>
        </row>
        <row r="16">
          <cell r="B16">
            <v>2870</v>
          </cell>
          <cell r="C16">
            <v>1755</v>
          </cell>
        </row>
        <row r="17">
          <cell r="B17">
            <v>595</v>
          </cell>
          <cell r="C17">
            <v>363</v>
          </cell>
        </row>
        <row r="18">
          <cell r="B18">
            <v>299</v>
          </cell>
          <cell r="C18">
            <v>180</v>
          </cell>
        </row>
        <row r="19">
          <cell r="B19">
            <v>463</v>
          </cell>
          <cell r="C19">
            <v>261</v>
          </cell>
        </row>
        <row r="20">
          <cell r="B20">
            <v>1513</v>
          </cell>
          <cell r="C20">
            <v>951</v>
          </cell>
        </row>
        <row r="22">
          <cell r="B22">
            <v>451</v>
          </cell>
          <cell r="C22">
            <v>315</v>
          </cell>
        </row>
        <row r="25">
          <cell r="C25">
            <v>12579</v>
          </cell>
        </row>
        <row r="27">
          <cell r="C27">
            <v>7188</v>
          </cell>
        </row>
        <row r="28">
          <cell r="C28">
            <v>689</v>
          </cell>
        </row>
        <row r="29">
          <cell r="C29">
            <v>432</v>
          </cell>
        </row>
        <row r="30">
          <cell r="C30">
            <v>2440</v>
          </cell>
        </row>
        <row r="31">
          <cell r="C31">
            <v>1103</v>
          </cell>
        </row>
        <row r="32">
          <cell r="C32">
            <v>374</v>
          </cell>
        </row>
        <row r="33">
          <cell r="C33">
            <v>260</v>
          </cell>
        </row>
        <row r="34">
          <cell r="C34">
            <v>1593</v>
          </cell>
        </row>
        <row r="35">
          <cell r="C35">
            <v>297</v>
          </cell>
        </row>
        <row r="37">
          <cell r="C37">
            <v>4625</v>
          </cell>
        </row>
        <row r="38">
          <cell r="C38">
            <v>958</v>
          </cell>
        </row>
        <row r="39">
          <cell r="C39">
            <v>479</v>
          </cell>
        </row>
        <row r="40">
          <cell r="C40">
            <v>724</v>
          </cell>
        </row>
        <row r="41">
          <cell r="C41">
            <v>2464</v>
          </cell>
        </row>
        <row r="43">
          <cell r="C43">
            <v>766</v>
          </cell>
        </row>
      </sheetData>
      <sheetData sheetId="2">
        <row r="4">
          <cell r="C4">
            <v>416</v>
          </cell>
        </row>
      </sheetData>
      <sheetData sheetId="3">
        <row r="4">
          <cell r="C4">
            <v>1798</v>
          </cell>
        </row>
      </sheetData>
      <sheetData sheetId="4">
        <row r="4">
          <cell r="C4">
            <v>935</v>
          </cell>
        </row>
      </sheetData>
      <sheetData sheetId="5">
        <row r="4">
          <cell r="C4">
            <v>1361</v>
          </cell>
        </row>
      </sheetData>
      <sheetData sheetId="6">
        <row r="4">
          <cell r="B4">
            <v>5468</v>
          </cell>
          <cell r="C4">
            <v>6192</v>
          </cell>
        </row>
        <row r="6">
          <cell r="B6">
            <v>3196</v>
          </cell>
          <cell r="C6">
            <v>3669</v>
          </cell>
        </row>
        <row r="7">
          <cell r="B7">
            <v>361</v>
          </cell>
          <cell r="C7">
            <v>362</v>
          </cell>
        </row>
        <row r="8">
          <cell r="B8">
            <v>197</v>
          </cell>
          <cell r="C8">
            <v>221</v>
          </cell>
        </row>
        <row r="9">
          <cell r="B9">
            <v>1044</v>
          </cell>
          <cell r="C9">
            <v>1118</v>
          </cell>
        </row>
        <row r="10">
          <cell r="B10">
            <v>376</v>
          </cell>
          <cell r="C10">
            <v>605</v>
          </cell>
        </row>
        <row r="11">
          <cell r="B11">
            <v>167</v>
          </cell>
          <cell r="C11">
            <v>184</v>
          </cell>
        </row>
        <row r="12">
          <cell r="B12">
            <v>124</v>
          </cell>
          <cell r="C12">
            <v>136</v>
          </cell>
        </row>
        <row r="13">
          <cell r="B13">
            <v>774</v>
          </cell>
          <cell r="C13">
            <v>883</v>
          </cell>
        </row>
        <row r="14">
          <cell r="B14">
            <v>153</v>
          </cell>
          <cell r="C14">
            <v>160</v>
          </cell>
        </row>
        <row r="16">
          <cell r="B16">
            <v>2019</v>
          </cell>
          <cell r="C16">
            <v>2197</v>
          </cell>
        </row>
        <row r="17">
          <cell r="B17">
            <v>419</v>
          </cell>
          <cell r="C17">
            <v>449</v>
          </cell>
        </row>
        <row r="18">
          <cell r="B18">
            <v>220</v>
          </cell>
          <cell r="C18">
            <v>248</v>
          </cell>
        </row>
        <row r="19">
          <cell r="B19">
            <v>278</v>
          </cell>
          <cell r="C19">
            <v>335</v>
          </cell>
        </row>
        <row r="20">
          <cell r="B20">
            <v>1102</v>
          </cell>
          <cell r="C20">
            <v>1165</v>
          </cell>
        </row>
        <row r="22">
          <cell r="B22">
            <v>253</v>
          </cell>
          <cell r="C22">
            <v>326</v>
          </cell>
        </row>
        <row r="25">
          <cell r="C25">
            <v>11660</v>
          </cell>
        </row>
        <row r="27">
          <cell r="C27">
            <v>6865</v>
          </cell>
        </row>
        <row r="28">
          <cell r="C28">
            <v>723</v>
          </cell>
        </row>
        <row r="29">
          <cell r="C29">
            <v>418</v>
          </cell>
        </row>
        <row r="30">
          <cell r="C30">
            <v>2162</v>
          </cell>
        </row>
        <row r="31">
          <cell r="C31">
            <v>981</v>
          </cell>
        </row>
        <row r="32">
          <cell r="C32">
            <v>351</v>
          </cell>
        </row>
        <row r="33">
          <cell r="C33">
            <v>260</v>
          </cell>
        </row>
        <row r="34">
          <cell r="C34">
            <v>1657</v>
          </cell>
        </row>
        <row r="35">
          <cell r="C35">
            <v>313</v>
          </cell>
        </row>
        <row r="37">
          <cell r="C37">
            <v>4216</v>
          </cell>
        </row>
        <row r="38">
          <cell r="C38">
            <v>868</v>
          </cell>
        </row>
        <row r="39">
          <cell r="C39">
            <v>468</v>
          </cell>
        </row>
        <row r="40">
          <cell r="C40">
            <v>613</v>
          </cell>
        </row>
        <row r="41">
          <cell r="C41">
            <v>2267</v>
          </cell>
        </row>
        <row r="43">
          <cell r="C43">
            <v>579</v>
          </cell>
        </row>
      </sheetData>
      <sheetData sheetId="7">
        <row r="4">
          <cell r="C4">
            <v>4502</v>
          </cell>
        </row>
      </sheetData>
      <sheetData sheetId="8">
        <row r="4">
          <cell r="C4">
            <v>433</v>
          </cell>
        </row>
      </sheetData>
      <sheetData sheetId="9">
        <row r="4">
          <cell r="C4">
            <v>219</v>
          </cell>
        </row>
      </sheetData>
      <sheetData sheetId="10">
        <row r="4">
          <cell r="C4">
            <v>1038</v>
          </cell>
        </row>
      </sheetData>
      <sheetData sheetId="11">
        <row r="4">
          <cell r="C4">
            <v>22915</v>
          </cell>
        </row>
      </sheetData>
      <sheetData sheetId="12">
        <row r="4">
          <cell r="C4">
            <v>10543</v>
          </cell>
        </row>
      </sheetData>
      <sheetData sheetId="13">
        <row r="4">
          <cell r="C4">
            <v>16422</v>
          </cell>
        </row>
      </sheetData>
      <sheetData sheetId="14">
        <row r="4">
          <cell r="C4">
            <v>8581</v>
          </cell>
        </row>
      </sheetData>
      <sheetData sheetId="15">
        <row r="4">
          <cell r="C4">
            <v>17351</v>
          </cell>
        </row>
      </sheetData>
      <sheetData sheetId="16">
        <row r="4">
          <cell r="C4">
            <v>6194</v>
          </cell>
        </row>
      </sheetData>
      <sheetData sheetId="17">
        <row r="4">
          <cell r="C4">
            <v>5431</v>
          </cell>
        </row>
      </sheetData>
      <sheetData sheetId="18">
        <row r="4">
          <cell r="C4">
            <v>5112</v>
          </cell>
        </row>
      </sheetData>
      <sheetData sheetId="19">
        <row r="4">
          <cell r="C4">
            <v>9998</v>
          </cell>
        </row>
      </sheetData>
      <sheetData sheetId="20">
        <row r="4">
          <cell r="C4">
            <v>11133</v>
          </cell>
        </row>
      </sheetData>
      <sheetData sheetId="21">
        <row r="4">
          <cell r="C4">
            <v>4838</v>
          </cell>
        </row>
      </sheetData>
      <sheetData sheetId="22">
        <row r="4">
          <cell r="C4">
            <v>6286</v>
          </cell>
        </row>
      </sheetData>
      <sheetData sheetId="23">
        <row r="4">
          <cell r="C4">
            <v>5298</v>
          </cell>
        </row>
      </sheetData>
      <sheetData sheetId="24">
        <row r="4">
          <cell r="C4">
            <v>17370</v>
          </cell>
        </row>
      </sheetData>
      <sheetData sheetId="25">
        <row r="4">
          <cell r="C4">
            <v>10879</v>
          </cell>
        </row>
      </sheetData>
      <sheetData sheetId="26">
        <row r="4">
          <cell r="C4">
            <v>11643</v>
          </cell>
        </row>
      </sheetData>
      <sheetData sheetId="27">
        <row r="4">
          <cell r="C4">
            <v>5093</v>
          </cell>
        </row>
      </sheetData>
      <sheetData sheetId="28">
        <row r="4">
          <cell r="C4">
            <v>2805</v>
          </cell>
        </row>
      </sheetData>
      <sheetData sheetId="29">
        <row r="4">
          <cell r="C4">
            <v>306</v>
          </cell>
        </row>
      </sheetData>
      <sheetData sheetId="30">
        <row r="4">
          <cell r="C4">
            <v>13216</v>
          </cell>
        </row>
      </sheetData>
      <sheetData sheetId="31">
        <row r="4">
          <cell r="C4">
            <v>9442</v>
          </cell>
        </row>
      </sheetData>
      <sheetData sheetId="32">
        <row r="4">
          <cell r="C4">
            <v>8087</v>
          </cell>
        </row>
      </sheetData>
      <sheetData sheetId="33">
        <row r="4">
          <cell r="C4">
            <v>7533</v>
          </cell>
        </row>
      </sheetData>
      <sheetData sheetId="34">
        <row r="4">
          <cell r="C4">
            <v>9818</v>
          </cell>
        </row>
      </sheetData>
      <sheetData sheetId="35">
        <row r="4">
          <cell r="B4">
            <v>16607</v>
          </cell>
        </row>
        <row r="6">
          <cell r="B6">
            <v>9116</v>
          </cell>
        </row>
        <row r="7">
          <cell r="B7">
            <v>867</v>
          </cell>
        </row>
        <row r="8">
          <cell r="B8">
            <v>668</v>
          </cell>
        </row>
        <row r="9">
          <cell r="B9">
            <v>2952</v>
          </cell>
        </row>
        <row r="10">
          <cell r="B10">
            <v>1081</v>
          </cell>
        </row>
        <row r="11">
          <cell r="B11">
            <v>518</v>
          </cell>
        </row>
        <row r="12">
          <cell r="B12">
            <v>374</v>
          </cell>
        </row>
        <row r="13">
          <cell r="B13">
            <v>2300</v>
          </cell>
        </row>
        <row r="14">
          <cell r="B14">
            <v>356</v>
          </cell>
        </row>
        <row r="16">
          <cell r="B16">
            <v>6779</v>
          </cell>
        </row>
        <row r="17">
          <cell r="B17">
            <v>1606</v>
          </cell>
        </row>
        <row r="18">
          <cell r="B18">
            <v>575</v>
          </cell>
        </row>
        <row r="19">
          <cell r="B19">
            <v>1033</v>
          </cell>
        </row>
        <row r="20">
          <cell r="B20">
            <v>3565</v>
          </cell>
        </row>
        <row r="22">
          <cell r="B22">
            <v>712</v>
          </cell>
        </row>
        <row r="25">
          <cell r="B25">
            <v>16607</v>
          </cell>
        </row>
        <row r="27">
          <cell r="B27">
            <v>9116</v>
          </cell>
        </row>
        <row r="28">
          <cell r="B28">
            <v>867</v>
          </cell>
        </row>
        <row r="29">
          <cell r="B29">
            <v>668</v>
          </cell>
        </row>
        <row r="30">
          <cell r="B30">
            <v>2952</v>
          </cell>
        </row>
        <row r="31">
          <cell r="B31">
            <v>1081</v>
          </cell>
        </row>
        <row r="32">
          <cell r="B32">
            <v>518</v>
          </cell>
        </row>
        <row r="33">
          <cell r="B33">
            <v>374</v>
          </cell>
        </row>
        <row r="34">
          <cell r="B34">
            <v>2300</v>
          </cell>
        </row>
        <row r="35">
          <cell r="B35">
            <v>356</v>
          </cell>
        </row>
        <row r="37">
          <cell r="B37">
            <v>6779</v>
          </cell>
        </row>
        <row r="38">
          <cell r="B38">
            <v>1606</v>
          </cell>
        </row>
        <row r="39">
          <cell r="B39">
            <v>575</v>
          </cell>
        </row>
        <row r="40">
          <cell r="B40">
            <v>1033</v>
          </cell>
        </row>
        <row r="41">
          <cell r="B41">
            <v>3565</v>
          </cell>
        </row>
        <row r="43">
          <cell r="B43">
            <v>712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B4">
            <v>50148</v>
          </cell>
          <cell r="C4">
            <v>48278</v>
          </cell>
        </row>
        <row r="6">
          <cell r="B6">
            <v>29516</v>
          </cell>
          <cell r="C6">
            <v>28231</v>
          </cell>
        </row>
        <row r="7">
          <cell r="B7">
            <v>3885</v>
          </cell>
          <cell r="C7">
            <v>3768</v>
          </cell>
        </row>
        <row r="8">
          <cell r="B8">
            <v>1662</v>
          </cell>
          <cell r="C8">
            <v>1581</v>
          </cell>
        </row>
        <row r="9">
          <cell r="B9">
            <v>8993</v>
          </cell>
          <cell r="C9">
            <v>8685</v>
          </cell>
        </row>
        <row r="10">
          <cell r="B10">
            <v>3512</v>
          </cell>
          <cell r="C10">
            <v>3259</v>
          </cell>
        </row>
        <row r="11">
          <cell r="B11">
            <v>2147</v>
          </cell>
          <cell r="C11">
            <v>2036</v>
          </cell>
        </row>
        <row r="12">
          <cell r="B12">
            <v>979</v>
          </cell>
          <cell r="C12">
            <v>950</v>
          </cell>
        </row>
        <row r="13">
          <cell r="B13">
            <v>6975</v>
          </cell>
          <cell r="C13">
            <v>6657</v>
          </cell>
        </row>
        <row r="14">
          <cell r="B14">
            <v>1363</v>
          </cell>
          <cell r="C14">
            <v>1295</v>
          </cell>
        </row>
        <row r="16">
          <cell r="B16">
            <v>19196</v>
          </cell>
          <cell r="C16">
            <v>18684</v>
          </cell>
        </row>
        <row r="17">
          <cell r="B17">
            <v>3355</v>
          </cell>
          <cell r="C17">
            <v>3180</v>
          </cell>
        </row>
        <row r="18">
          <cell r="B18">
            <v>1707</v>
          </cell>
          <cell r="C18">
            <v>1650</v>
          </cell>
        </row>
        <row r="19">
          <cell r="B19">
            <v>2776</v>
          </cell>
          <cell r="C19">
            <v>2699</v>
          </cell>
        </row>
        <row r="20">
          <cell r="B20">
            <v>11358</v>
          </cell>
          <cell r="C20">
            <v>11155</v>
          </cell>
        </row>
        <row r="22">
          <cell r="B22">
            <v>1436</v>
          </cell>
          <cell r="C22">
            <v>1363</v>
          </cell>
        </row>
        <row r="25">
          <cell r="C25">
            <v>49213</v>
          </cell>
        </row>
        <row r="27">
          <cell r="C27">
            <v>28873.5</v>
          </cell>
        </row>
        <row r="28">
          <cell r="C28">
            <v>3826.5</v>
          </cell>
        </row>
        <row r="29">
          <cell r="C29">
            <v>1621.5</v>
          </cell>
        </row>
        <row r="30">
          <cell r="C30">
            <v>8839</v>
          </cell>
        </row>
        <row r="31">
          <cell r="C31">
            <v>3385.5</v>
          </cell>
        </row>
        <row r="32">
          <cell r="C32">
            <v>2091.5</v>
          </cell>
        </row>
        <row r="33">
          <cell r="C33">
            <v>964.5</v>
          </cell>
        </row>
        <row r="34">
          <cell r="C34">
            <v>6816</v>
          </cell>
        </row>
        <row r="35">
          <cell r="C35">
            <v>1329</v>
          </cell>
        </row>
        <row r="37">
          <cell r="C37">
            <v>18940</v>
          </cell>
        </row>
        <row r="38">
          <cell r="C38">
            <v>3267.5</v>
          </cell>
        </row>
        <row r="39">
          <cell r="C39">
            <v>1678.5</v>
          </cell>
        </row>
        <row r="40">
          <cell r="C40">
            <v>2737.5</v>
          </cell>
        </row>
        <row r="41">
          <cell r="C41">
            <v>11256.5</v>
          </cell>
        </row>
        <row r="43">
          <cell r="C43">
            <v>1399.5</v>
          </cell>
        </row>
      </sheetData>
      <sheetData sheetId="1">
        <row r="4">
          <cell r="C4">
            <v>4707</v>
          </cell>
        </row>
        <row r="6">
          <cell r="C6">
            <v>2629</v>
          </cell>
        </row>
        <row r="7">
          <cell r="C7">
            <v>240</v>
          </cell>
        </row>
        <row r="8">
          <cell r="C8">
            <v>150</v>
          </cell>
        </row>
        <row r="9">
          <cell r="C9">
            <v>942</v>
          </cell>
        </row>
        <row r="10">
          <cell r="C10">
            <v>355</v>
          </cell>
        </row>
        <row r="11">
          <cell r="C11">
            <v>124</v>
          </cell>
        </row>
        <row r="12">
          <cell r="C12">
            <v>86</v>
          </cell>
        </row>
        <row r="13">
          <cell r="C13">
            <v>634</v>
          </cell>
        </row>
        <row r="14">
          <cell r="C14">
            <v>98</v>
          </cell>
        </row>
        <row r="16">
          <cell r="C16">
            <v>1783</v>
          </cell>
        </row>
        <row r="17">
          <cell r="C17">
            <v>346</v>
          </cell>
        </row>
        <row r="18">
          <cell r="C18">
            <v>190</v>
          </cell>
        </row>
        <row r="19">
          <cell r="C19">
            <v>268</v>
          </cell>
        </row>
        <row r="20">
          <cell r="C20">
            <v>979</v>
          </cell>
        </row>
        <row r="22">
          <cell r="C22">
            <v>295</v>
          </cell>
        </row>
        <row r="25">
          <cell r="C25">
            <v>13137</v>
          </cell>
        </row>
        <row r="27">
          <cell r="C27">
            <v>7783</v>
          </cell>
        </row>
        <row r="28">
          <cell r="C28">
            <v>741</v>
          </cell>
        </row>
        <row r="29">
          <cell r="C29">
            <v>492</v>
          </cell>
        </row>
        <row r="30">
          <cell r="C30">
            <v>2719</v>
          </cell>
        </row>
        <row r="31">
          <cell r="C31">
            <v>1107</v>
          </cell>
        </row>
        <row r="32">
          <cell r="C32">
            <v>360</v>
          </cell>
        </row>
        <row r="33">
          <cell r="C33">
            <v>258</v>
          </cell>
        </row>
        <row r="34">
          <cell r="C34">
            <v>1824</v>
          </cell>
        </row>
        <row r="35">
          <cell r="C35">
            <v>282</v>
          </cell>
        </row>
        <row r="37">
          <cell r="C37">
            <v>4573</v>
          </cell>
        </row>
        <row r="38">
          <cell r="C38">
            <v>977</v>
          </cell>
        </row>
        <row r="39">
          <cell r="C39">
            <v>473</v>
          </cell>
        </row>
        <row r="40">
          <cell r="C40">
            <v>706</v>
          </cell>
        </row>
        <row r="41">
          <cell r="C41">
            <v>2417</v>
          </cell>
        </row>
        <row r="43">
          <cell r="C43">
            <v>781</v>
          </cell>
        </row>
      </sheetData>
      <sheetData sheetId="2">
        <row r="25">
          <cell r="C25">
            <v>974</v>
          </cell>
        </row>
      </sheetData>
      <sheetData sheetId="3">
        <row r="25">
          <cell r="C25">
            <v>5999</v>
          </cell>
        </row>
      </sheetData>
      <sheetData sheetId="4">
        <row r="25">
          <cell r="C25">
            <v>3165</v>
          </cell>
        </row>
      </sheetData>
      <sheetData sheetId="5">
        <row r="25">
          <cell r="C25">
            <v>2999</v>
          </cell>
        </row>
      </sheetData>
      <sheetData sheetId="6">
        <row r="4">
          <cell r="C4">
            <v>6577</v>
          </cell>
        </row>
        <row r="6">
          <cell r="C6">
            <v>3924</v>
          </cell>
        </row>
        <row r="7">
          <cell r="C7">
            <v>363</v>
          </cell>
        </row>
        <row r="8">
          <cell r="C8">
            <v>232</v>
          </cell>
        </row>
        <row r="9">
          <cell r="C9">
            <v>1250</v>
          </cell>
        </row>
        <row r="10">
          <cell r="C10">
            <v>609</v>
          </cell>
        </row>
        <row r="11">
          <cell r="C11">
            <v>233</v>
          </cell>
        </row>
        <row r="12">
          <cell r="C12">
            <v>117</v>
          </cell>
        </row>
        <row r="13">
          <cell r="C13">
            <v>954</v>
          </cell>
        </row>
        <row r="14">
          <cell r="C14">
            <v>166</v>
          </cell>
        </row>
        <row r="16">
          <cell r="C16">
            <v>2297</v>
          </cell>
        </row>
        <row r="17">
          <cell r="C17">
            <v>521</v>
          </cell>
        </row>
        <row r="18">
          <cell r="C18">
            <v>250</v>
          </cell>
        </row>
        <row r="19">
          <cell r="C19">
            <v>349</v>
          </cell>
        </row>
        <row r="20">
          <cell r="C20">
            <v>1177</v>
          </cell>
        </row>
        <row r="22">
          <cell r="C22">
            <v>356</v>
          </cell>
        </row>
        <row r="25">
          <cell r="C25">
            <v>11897</v>
          </cell>
        </row>
        <row r="27">
          <cell r="C27">
            <v>7010</v>
          </cell>
        </row>
        <row r="28">
          <cell r="C28">
            <v>672</v>
          </cell>
        </row>
        <row r="29">
          <cell r="C29">
            <v>402</v>
          </cell>
        </row>
        <row r="30">
          <cell r="C30">
            <v>2293</v>
          </cell>
        </row>
        <row r="31">
          <cell r="C31">
            <v>1011</v>
          </cell>
        </row>
        <row r="32">
          <cell r="C32">
            <v>405</v>
          </cell>
        </row>
        <row r="33">
          <cell r="C33">
            <v>228</v>
          </cell>
        </row>
        <row r="34">
          <cell r="C34">
            <v>1689</v>
          </cell>
        </row>
        <row r="35">
          <cell r="C35">
            <v>310</v>
          </cell>
        </row>
        <row r="37">
          <cell r="C37">
            <v>4289</v>
          </cell>
        </row>
        <row r="38">
          <cell r="C38">
            <v>927</v>
          </cell>
        </row>
        <row r="39">
          <cell r="C39">
            <v>454</v>
          </cell>
        </row>
        <row r="40">
          <cell r="C40">
            <v>661</v>
          </cell>
        </row>
        <row r="41">
          <cell r="C41">
            <v>2247</v>
          </cell>
        </row>
        <row r="43">
          <cell r="C43">
            <v>598</v>
          </cell>
        </row>
      </sheetData>
      <sheetData sheetId="7">
        <row r="25">
          <cell r="C25">
            <v>8329</v>
          </cell>
        </row>
      </sheetData>
      <sheetData sheetId="8">
        <row r="25">
          <cell r="C25">
            <v>992</v>
          </cell>
        </row>
      </sheetData>
      <sheetData sheetId="9">
        <row r="25">
          <cell r="C25">
            <v>500</v>
          </cell>
        </row>
      </sheetData>
      <sheetData sheetId="10">
        <row r="25">
          <cell r="C25">
            <v>2076</v>
          </cell>
        </row>
      </sheetData>
      <sheetData sheetId="11">
        <row r="4">
          <cell r="C4">
            <v>22746</v>
          </cell>
        </row>
      </sheetData>
      <sheetData sheetId="12">
        <row r="4">
          <cell r="C4">
            <v>9974</v>
          </cell>
        </row>
      </sheetData>
      <sheetData sheetId="13">
        <row r="4">
          <cell r="C4">
            <v>17121</v>
          </cell>
        </row>
      </sheetData>
      <sheetData sheetId="14">
        <row r="4">
          <cell r="C4">
            <v>7251</v>
          </cell>
        </row>
      </sheetData>
      <sheetData sheetId="15">
        <row r="4">
          <cell r="C4">
            <v>18478</v>
          </cell>
        </row>
      </sheetData>
      <sheetData sheetId="16">
        <row r="4">
          <cell r="C4">
            <v>6902</v>
          </cell>
        </row>
      </sheetData>
      <sheetData sheetId="17">
        <row r="4">
          <cell r="C4">
            <v>5021</v>
          </cell>
        </row>
      </sheetData>
      <sheetData sheetId="18">
        <row r="4">
          <cell r="C4">
            <v>4953</v>
          </cell>
        </row>
      </sheetData>
      <sheetData sheetId="19">
        <row r="4">
          <cell r="C4">
            <v>10139</v>
          </cell>
        </row>
      </sheetData>
      <sheetData sheetId="20">
        <row r="4">
          <cell r="C4">
            <v>11044</v>
          </cell>
        </row>
      </sheetData>
      <sheetData sheetId="21">
        <row r="4">
          <cell r="C4">
            <v>4693</v>
          </cell>
        </row>
      </sheetData>
      <sheetData sheetId="22">
        <row r="4">
          <cell r="C4">
            <v>6964</v>
          </cell>
        </row>
      </sheetData>
      <sheetData sheetId="23">
        <row r="4">
          <cell r="C4">
            <v>5464</v>
          </cell>
        </row>
      </sheetData>
      <sheetData sheetId="24">
        <row r="4">
          <cell r="C4">
            <v>16927</v>
          </cell>
        </row>
      </sheetData>
      <sheetData sheetId="25">
        <row r="4">
          <cell r="C4">
            <v>11577</v>
          </cell>
        </row>
      </sheetData>
      <sheetData sheetId="26">
        <row r="4">
          <cell r="C4">
            <v>11880</v>
          </cell>
        </row>
      </sheetData>
      <sheetData sheetId="27">
        <row r="4">
          <cell r="C4">
            <v>4966</v>
          </cell>
        </row>
      </sheetData>
      <sheetData sheetId="28">
        <row r="4">
          <cell r="C4">
            <v>2650</v>
          </cell>
        </row>
      </sheetData>
      <sheetData sheetId="29">
        <row r="4">
          <cell r="C4">
            <v>278</v>
          </cell>
        </row>
      </sheetData>
      <sheetData sheetId="30">
        <row r="4">
          <cell r="C4">
            <v>13999</v>
          </cell>
        </row>
      </sheetData>
      <sheetData sheetId="31">
        <row r="4">
          <cell r="C4">
            <v>8815</v>
          </cell>
        </row>
      </sheetData>
      <sheetData sheetId="32">
        <row r="4">
          <cell r="C4">
            <v>6986</v>
          </cell>
        </row>
      </sheetData>
      <sheetData sheetId="33">
        <row r="4">
          <cell r="C4">
            <v>7541</v>
          </cell>
        </row>
      </sheetData>
      <sheetData sheetId="34">
        <row r="4">
          <cell r="C4">
            <v>10937</v>
          </cell>
        </row>
      </sheetData>
      <sheetData sheetId="35">
        <row r="4">
          <cell r="B4">
            <v>16322</v>
          </cell>
        </row>
        <row r="6">
          <cell r="B6">
            <v>9076</v>
          </cell>
        </row>
        <row r="7">
          <cell r="B7">
            <v>939</v>
          </cell>
        </row>
        <row r="8">
          <cell r="B8">
            <v>646</v>
          </cell>
        </row>
        <row r="9">
          <cell r="B9">
            <v>2981</v>
          </cell>
        </row>
        <row r="10">
          <cell r="B10">
            <v>1141</v>
          </cell>
        </row>
        <row r="11">
          <cell r="B11">
            <v>504</v>
          </cell>
        </row>
        <row r="12">
          <cell r="B12">
            <v>357</v>
          </cell>
        </row>
        <row r="13">
          <cell r="B13">
            <v>2166</v>
          </cell>
        </row>
        <row r="14">
          <cell r="B14">
            <v>342</v>
          </cell>
        </row>
        <row r="16">
          <cell r="B16">
            <v>6501</v>
          </cell>
        </row>
        <row r="17">
          <cell r="B17">
            <v>1572</v>
          </cell>
        </row>
        <row r="18">
          <cell r="B18">
            <v>672</v>
          </cell>
        </row>
        <row r="19">
          <cell r="B19">
            <v>955</v>
          </cell>
        </row>
        <row r="20">
          <cell r="B20">
            <v>3302</v>
          </cell>
        </row>
        <row r="22">
          <cell r="B22">
            <v>745</v>
          </cell>
        </row>
        <row r="25">
          <cell r="B25">
            <v>16322</v>
          </cell>
        </row>
        <row r="27">
          <cell r="B27">
            <v>9076</v>
          </cell>
        </row>
        <row r="28">
          <cell r="B28">
            <v>939</v>
          </cell>
        </row>
        <row r="29">
          <cell r="B29">
            <v>646</v>
          </cell>
        </row>
        <row r="30">
          <cell r="B30">
            <v>2981</v>
          </cell>
        </row>
        <row r="31">
          <cell r="B31">
            <v>1141</v>
          </cell>
        </row>
        <row r="32">
          <cell r="B32">
            <v>504</v>
          </cell>
        </row>
        <row r="33">
          <cell r="B33">
            <v>357</v>
          </cell>
        </row>
        <row r="34">
          <cell r="B34">
            <v>2166</v>
          </cell>
        </row>
        <row r="35">
          <cell r="B35">
            <v>342</v>
          </cell>
        </row>
        <row r="37">
          <cell r="B37">
            <v>6501</v>
          </cell>
        </row>
        <row r="38">
          <cell r="B38">
            <v>1572</v>
          </cell>
        </row>
        <row r="39">
          <cell r="B39">
            <v>672</v>
          </cell>
        </row>
        <row r="40">
          <cell r="B40">
            <v>955</v>
          </cell>
        </row>
        <row r="41">
          <cell r="B41">
            <v>3302</v>
          </cell>
        </row>
        <row r="43">
          <cell r="B43">
            <v>745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B4">
            <v>50148</v>
          </cell>
          <cell r="C4">
            <v>48278</v>
          </cell>
        </row>
        <row r="6">
          <cell r="C6">
            <v>28231</v>
          </cell>
        </row>
        <row r="7">
          <cell r="C7">
            <v>3768</v>
          </cell>
        </row>
        <row r="8">
          <cell r="C8">
            <v>1581</v>
          </cell>
        </row>
        <row r="9">
          <cell r="C9">
            <v>8685</v>
          </cell>
        </row>
        <row r="10">
          <cell r="C10">
            <v>3259</v>
          </cell>
        </row>
        <row r="11">
          <cell r="C11">
            <v>2036</v>
          </cell>
        </row>
        <row r="12">
          <cell r="C12">
            <v>950</v>
          </cell>
        </row>
        <row r="13">
          <cell r="C13">
            <v>6657</v>
          </cell>
        </row>
        <row r="14">
          <cell r="C14">
            <v>1295</v>
          </cell>
        </row>
        <row r="16">
          <cell r="C16">
            <v>18684</v>
          </cell>
        </row>
        <row r="17">
          <cell r="C17">
            <v>3180</v>
          </cell>
        </row>
        <row r="18">
          <cell r="C18">
            <v>1650</v>
          </cell>
        </row>
        <row r="19">
          <cell r="C19">
            <v>2699</v>
          </cell>
        </row>
        <row r="20">
          <cell r="C20">
            <v>11155</v>
          </cell>
        </row>
        <row r="22">
          <cell r="C22">
            <v>1363</v>
          </cell>
        </row>
      </sheetData>
      <sheetData sheetId="1">
        <row r="4">
          <cell r="B4">
            <v>8430</v>
          </cell>
        </row>
        <row r="25">
          <cell r="C25">
            <v>13137</v>
          </cell>
        </row>
        <row r="27">
          <cell r="C27">
            <v>7783</v>
          </cell>
        </row>
        <row r="28">
          <cell r="C28">
            <v>741</v>
          </cell>
        </row>
        <row r="29">
          <cell r="C29">
            <v>492</v>
          </cell>
        </row>
        <row r="30">
          <cell r="C30">
            <v>2719</v>
          </cell>
        </row>
        <row r="31">
          <cell r="C31">
            <v>1107</v>
          </cell>
        </row>
        <row r="32">
          <cell r="C32">
            <v>360</v>
          </cell>
        </row>
        <row r="33">
          <cell r="C33">
            <v>258</v>
          </cell>
        </row>
        <row r="34">
          <cell r="C34">
            <v>1824</v>
          </cell>
        </row>
        <row r="35">
          <cell r="C35">
            <v>282</v>
          </cell>
        </row>
        <row r="37">
          <cell r="C37">
            <v>4573</v>
          </cell>
        </row>
        <row r="38">
          <cell r="C38">
            <v>977</v>
          </cell>
        </row>
        <row r="39">
          <cell r="C39">
            <v>473</v>
          </cell>
        </row>
        <row r="40">
          <cell r="C40">
            <v>706</v>
          </cell>
        </row>
        <row r="41">
          <cell r="C41">
            <v>2417</v>
          </cell>
        </row>
        <row r="43">
          <cell r="C43">
            <v>781</v>
          </cell>
        </row>
      </sheetData>
      <sheetData sheetId="2">
        <row r="25">
          <cell r="B25">
            <v>541</v>
          </cell>
          <cell r="C25">
            <v>974</v>
          </cell>
        </row>
        <row r="27">
          <cell r="C27">
            <v>538</v>
          </cell>
        </row>
        <row r="28">
          <cell r="C28">
            <v>80</v>
          </cell>
        </row>
        <row r="29">
          <cell r="C29">
            <v>25</v>
          </cell>
        </row>
        <row r="30">
          <cell r="C30">
            <v>174</v>
          </cell>
        </row>
        <row r="31">
          <cell r="C31">
            <v>56</v>
          </cell>
        </row>
        <row r="32">
          <cell r="C32">
            <v>31</v>
          </cell>
        </row>
        <row r="33">
          <cell r="C33">
            <v>20</v>
          </cell>
        </row>
        <row r="34">
          <cell r="C34">
            <v>127</v>
          </cell>
        </row>
        <row r="35">
          <cell r="C35">
            <v>25</v>
          </cell>
        </row>
        <row r="37">
          <cell r="C37">
            <v>292</v>
          </cell>
        </row>
        <row r="38">
          <cell r="C38">
            <v>44</v>
          </cell>
        </row>
        <row r="39">
          <cell r="C39">
            <v>25</v>
          </cell>
        </row>
        <row r="40">
          <cell r="C40">
            <v>42</v>
          </cell>
        </row>
        <row r="41">
          <cell r="C41">
            <v>181</v>
          </cell>
        </row>
        <row r="43">
          <cell r="C43">
            <v>144</v>
          </cell>
        </row>
      </sheetData>
      <sheetData sheetId="3">
        <row r="25">
          <cell r="B25">
            <v>4128</v>
          </cell>
          <cell r="C25">
            <v>5999</v>
          </cell>
        </row>
        <row r="27">
          <cell r="C27">
            <v>3704</v>
          </cell>
        </row>
        <row r="28">
          <cell r="C28">
            <v>317</v>
          </cell>
        </row>
        <row r="29">
          <cell r="C29">
            <v>249</v>
          </cell>
        </row>
        <row r="30">
          <cell r="C30">
            <v>1327</v>
          </cell>
        </row>
        <row r="31">
          <cell r="C31">
            <v>485</v>
          </cell>
        </row>
        <row r="32">
          <cell r="C32">
            <v>170</v>
          </cell>
        </row>
        <row r="33">
          <cell r="C33">
            <v>138</v>
          </cell>
        </row>
        <row r="34">
          <cell r="C34">
            <v>874</v>
          </cell>
        </row>
        <row r="35">
          <cell r="C35">
            <v>144</v>
          </cell>
        </row>
        <row r="37">
          <cell r="C37">
            <v>2027</v>
          </cell>
        </row>
        <row r="38">
          <cell r="C38">
            <v>415</v>
          </cell>
        </row>
        <row r="39">
          <cell r="C39">
            <v>230</v>
          </cell>
        </row>
        <row r="40">
          <cell r="C40">
            <v>361</v>
          </cell>
        </row>
        <row r="41">
          <cell r="C41">
            <v>1021</v>
          </cell>
        </row>
        <row r="43">
          <cell r="C43">
            <v>268</v>
          </cell>
        </row>
      </sheetData>
      <sheetData sheetId="4">
        <row r="25">
          <cell r="B25">
            <v>2042</v>
          </cell>
          <cell r="C25">
            <v>3165</v>
          </cell>
        </row>
        <row r="27">
          <cell r="C27">
            <v>1812</v>
          </cell>
        </row>
        <row r="28">
          <cell r="C28">
            <v>164</v>
          </cell>
        </row>
        <row r="29">
          <cell r="C29">
            <v>144</v>
          </cell>
        </row>
        <row r="30">
          <cell r="C30">
            <v>674</v>
          </cell>
        </row>
        <row r="31">
          <cell r="C31">
            <v>296</v>
          </cell>
        </row>
        <row r="32">
          <cell r="C32">
            <v>75</v>
          </cell>
        </row>
        <row r="33">
          <cell r="C33">
            <v>49</v>
          </cell>
        </row>
        <row r="34">
          <cell r="C34">
            <v>375</v>
          </cell>
        </row>
        <row r="35">
          <cell r="C35">
            <v>35</v>
          </cell>
        </row>
        <row r="37">
          <cell r="C37">
            <v>1055</v>
          </cell>
        </row>
        <row r="38">
          <cell r="C38">
            <v>309</v>
          </cell>
        </row>
        <row r="39">
          <cell r="C39">
            <v>103</v>
          </cell>
        </row>
        <row r="40">
          <cell r="C40">
            <v>130</v>
          </cell>
        </row>
        <row r="41">
          <cell r="C41">
            <v>513</v>
          </cell>
        </row>
        <row r="43">
          <cell r="C43">
            <v>298</v>
          </cell>
        </row>
      </sheetData>
      <sheetData sheetId="5">
        <row r="25">
          <cell r="B25">
            <v>1719</v>
          </cell>
          <cell r="C25">
            <v>2999</v>
          </cell>
        </row>
        <row r="27">
          <cell r="C27">
            <v>1729</v>
          </cell>
        </row>
        <row r="28">
          <cell r="C28">
            <v>180</v>
          </cell>
        </row>
        <row r="29">
          <cell r="C29">
            <v>74</v>
          </cell>
        </row>
        <row r="30">
          <cell r="C30">
            <v>544</v>
          </cell>
        </row>
        <row r="31">
          <cell r="C31">
            <v>270</v>
          </cell>
        </row>
        <row r="32">
          <cell r="C32">
            <v>84</v>
          </cell>
        </row>
        <row r="33">
          <cell r="C33">
            <v>51</v>
          </cell>
        </row>
        <row r="34">
          <cell r="C34">
            <v>448</v>
          </cell>
        </row>
        <row r="35">
          <cell r="C35">
            <v>78</v>
          </cell>
        </row>
        <row r="37">
          <cell r="C37">
            <v>1199</v>
          </cell>
        </row>
        <row r="38">
          <cell r="C38">
            <v>209</v>
          </cell>
        </row>
        <row r="39">
          <cell r="C39">
            <v>115</v>
          </cell>
        </row>
        <row r="40">
          <cell r="C40">
            <v>173</v>
          </cell>
        </row>
        <row r="41">
          <cell r="C41">
            <v>702</v>
          </cell>
        </row>
        <row r="43">
          <cell r="C43">
            <v>71</v>
          </cell>
        </row>
      </sheetData>
      <sheetData sheetId="6">
        <row r="4">
          <cell r="B4">
            <v>5320</v>
          </cell>
        </row>
        <row r="25">
          <cell r="C25">
            <v>11897</v>
          </cell>
        </row>
        <row r="27">
          <cell r="C27">
            <v>7010</v>
          </cell>
        </row>
        <row r="28">
          <cell r="C28">
            <v>672</v>
          </cell>
        </row>
        <row r="29">
          <cell r="C29">
            <v>402</v>
          </cell>
        </row>
        <row r="30">
          <cell r="C30">
            <v>2293</v>
          </cell>
        </row>
        <row r="31">
          <cell r="C31">
            <v>1011</v>
          </cell>
        </row>
        <row r="32">
          <cell r="C32">
            <v>405</v>
          </cell>
        </row>
        <row r="33">
          <cell r="C33">
            <v>228</v>
          </cell>
        </row>
        <row r="34">
          <cell r="C34">
            <v>1689</v>
          </cell>
        </row>
        <row r="35">
          <cell r="C35">
            <v>310</v>
          </cell>
        </row>
        <row r="37">
          <cell r="C37">
            <v>4289</v>
          </cell>
        </row>
        <row r="38">
          <cell r="C38">
            <v>927</v>
          </cell>
        </row>
        <row r="39">
          <cell r="C39">
            <v>454</v>
          </cell>
        </row>
        <row r="40">
          <cell r="C40">
            <v>661</v>
          </cell>
        </row>
        <row r="41">
          <cell r="C41">
            <v>2247</v>
          </cell>
        </row>
        <row r="43">
          <cell r="C43">
            <v>598</v>
          </cell>
        </row>
      </sheetData>
      <sheetData sheetId="7">
        <row r="25">
          <cell r="B25">
            <v>3595</v>
          </cell>
          <cell r="C25">
            <v>8329</v>
          </cell>
        </row>
        <row r="27">
          <cell r="C27">
            <v>4996</v>
          </cell>
        </row>
        <row r="28">
          <cell r="C28">
            <v>470</v>
          </cell>
        </row>
        <row r="29">
          <cell r="C29">
            <v>315</v>
          </cell>
        </row>
        <row r="30">
          <cell r="C30">
            <v>1674</v>
          </cell>
        </row>
        <row r="31">
          <cell r="C31">
            <v>695</v>
          </cell>
        </row>
        <row r="32">
          <cell r="C32">
            <v>265</v>
          </cell>
        </row>
        <row r="33">
          <cell r="C33">
            <v>168</v>
          </cell>
        </row>
        <row r="34">
          <cell r="C34">
            <v>1192</v>
          </cell>
        </row>
        <row r="35">
          <cell r="C35">
            <v>217</v>
          </cell>
        </row>
        <row r="37">
          <cell r="C37">
            <v>2928</v>
          </cell>
        </row>
        <row r="38">
          <cell r="C38">
            <v>683</v>
          </cell>
        </row>
        <row r="39">
          <cell r="C39">
            <v>316</v>
          </cell>
        </row>
        <row r="40">
          <cell r="C40">
            <v>407</v>
          </cell>
        </row>
        <row r="41">
          <cell r="C41">
            <v>1522</v>
          </cell>
        </row>
        <row r="43">
          <cell r="C43">
            <v>405</v>
          </cell>
        </row>
      </sheetData>
      <sheetData sheetId="8">
        <row r="25">
          <cell r="B25">
            <v>490</v>
          </cell>
          <cell r="C25">
            <v>992</v>
          </cell>
        </row>
        <row r="27">
          <cell r="C27">
            <v>571</v>
          </cell>
        </row>
        <row r="28">
          <cell r="C28">
            <v>74</v>
          </cell>
        </row>
        <row r="29">
          <cell r="C29">
            <v>36</v>
          </cell>
        </row>
        <row r="30">
          <cell r="C30">
            <v>154</v>
          </cell>
        </row>
        <row r="31">
          <cell r="C31">
            <v>67</v>
          </cell>
        </row>
        <row r="32">
          <cell r="C32">
            <v>42</v>
          </cell>
        </row>
        <row r="33">
          <cell r="C33">
            <v>21</v>
          </cell>
        </row>
        <row r="34">
          <cell r="C34">
            <v>147</v>
          </cell>
        </row>
        <row r="35">
          <cell r="C35">
            <v>30</v>
          </cell>
        </row>
        <row r="37">
          <cell r="C37">
            <v>408</v>
          </cell>
        </row>
        <row r="38">
          <cell r="C38">
            <v>75</v>
          </cell>
        </row>
        <row r="39">
          <cell r="C39">
            <v>43</v>
          </cell>
        </row>
        <row r="40">
          <cell r="C40">
            <v>66</v>
          </cell>
        </row>
        <row r="41">
          <cell r="C41">
            <v>224</v>
          </cell>
        </row>
        <row r="43">
          <cell r="C43">
            <v>13</v>
          </cell>
        </row>
      </sheetData>
      <sheetData sheetId="9">
        <row r="25">
          <cell r="B25">
            <v>216</v>
          </cell>
          <cell r="C25">
            <v>500</v>
          </cell>
        </row>
        <row r="27">
          <cell r="C27">
            <v>280</v>
          </cell>
        </row>
        <row r="28">
          <cell r="C28">
            <v>40</v>
          </cell>
        </row>
        <row r="29">
          <cell r="C29">
            <v>10</v>
          </cell>
        </row>
        <row r="30">
          <cell r="C30">
            <v>97</v>
          </cell>
        </row>
        <row r="31">
          <cell r="C31">
            <v>40</v>
          </cell>
        </row>
        <row r="32">
          <cell r="C32">
            <v>16</v>
          </cell>
        </row>
        <row r="33">
          <cell r="C33">
            <v>8</v>
          </cell>
        </row>
        <row r="34">
          <cell r="C34">
            <v>59</v>
          </cell>
        </row>
        <row r="35">
          <cell r="C35">
            <v>10</v>
          </cell>
        </row>
        <row r="37">
          <cell r="C37">
            <v>206</v>
          </cell>
        </row>
        <row r="38">
          <cell r="C38">
            <v>40</v>
          </cell>
        </row>
        <row r="39">
          <cell r="C39">
            <v>18</v>
          </cell>
        </row>
        <row r="40">
          <cell r="C40">
            <v>24</v>
          </cell>
        </row>
        <row r="41">
          <cell r="C41">
            <v>124</v>
          </cell>
        </row>
        <row r="43">
          <cell r="C43">
            <v>14</v>
          </cell>
        </row>
      </sheetData>
      <sheetData sheetId="10">
        <row r="25">
          <cell r="B25">
            <v>1019</v>
          </cell>
          <cell r="C25">
            <v>2076</v>
          </cell>
        </row>
        <row r="27">
          <cell r="C27">
            <v>1163</v>
          </cell>
        </row>
        <row r="28">
          <cell r="C28">
            <v>88</v>
          </cell>
        </row>
        <row r="29">
          <cell r="C29">
            <v>41</v>
          </cell>
        </row>
        <row r="30">
          <cell r="C30">
            <v>368</v>
          </cell>
        </row>
        <row r="31">
          <cell r="C31">
            <v>209</v>
          </cell>
        </row>
        <row r="32">
          <cell r="C32">
            <v>82</v>
          </cell>
        </row>
        <row r="33">
          <cell r="C33">
            <v>31</v>
          </cell>
        </row>
        <row r="34">
          <cell r="C34">
            <v>291</v>
          </cell>
        </row>
        <row r="35">
          <cell r="C35">
            <v>53</v>
          </cell>
        </row>
        <row r="37">
          <cell r="C37">
            <v>747</v>
          </cell>
        </row>
        <row r="38">
          <cell r="C38">
            <v>129</v>
          </cell>
        </row>
        <row r="39">
          <cell r="C39">
            <v>77</v>
          </cell>
        </row>
        <row r="40">
          <cell r="C40">
            <v>164</v>
          </cell>
        </row>
        <row r="41">
          <cell r="C41">
            <v>377</v>
          </cell>
        </row>
        <row r="43">
          <cell r="C43">
            <v>166</v>
          </cell>
        </row>
      </sheetData>
      <sheetData sheetId="11">
        <row r="4">
          <cell r="B4">
            <v>23465</v>
          </cell>
          <cell r="C4">
            <v>22746</v>
          </cell>
        </row>
        <row r="6">
          <cell r="C6">
            <v>13476</v>
          </cell>
        </row>
        <row r="7">
          <cell r="C7">
            <v>1754</v>
          </cell>
        </row>
        <row r="8">
          <cell r="C8">
            <v>821</v>
          </cell>
        </row>
        <row r="9">
          <cell r="C9">
            <v>4219</v>
          </cell>
        </row>
        <row r="10">
          <cell r="C10">
            <v>1538</v>
          </cell>
        </row>
        <row r="11">
          <cell r="C11">
            <v>877</v>
          </cell>
        </row>
        <row r="12">
          <cell r="C12">
            <v>439</v>
          </cell>
        </row>
        <row r="13">
          <cell r="C13">
            <v>3268</v>
          </cell>
        </row>
        <row r="14">
          <cell r="C14">
            <v>560</v>
          </cell>
        </row>
        <row r="16">
          <cell r="C16">
            <v>8685</v>
          </cell>
        </row>
        <row r="17">
          <cell r="C17">
            <v>1455</v>
          </cell>
        </row>
        <row r="18">
          <cell r="C18">
            <v>768</v>
          </cell>
        </row>
        <row r="19">
          <cell r="C19">
            <v>1326</v>
          </cell>
        </row>
        <row r="20">
          <cell r="C20">
            <v>5136</v>
          </cell>
        </row>
        <row r="22">
          <cell r="C22">
            <v>585</v>
          </cell>
        </row>
      </sheetData>
      <sheetData sheetId="12">
        <row r="4">
          <cell r="B4">
            <v>10444</v>
          </cell>
          <cell r="C4">
            <v>9974</v>
          </cell>
        </row>
        <row r="6">
          <cell r="C6">
            <v>6298</v>
          </cell>
        </row>
        <row r="7">
          <cell r="C7">
            <v>1015</v>
          </cell>
        </row>
        <row r="8">
          <cell r="C8">
            <v>336</v>
          </cell>
        </row>
        <row r="9">
          <cell r="C9">
            <v>1857</v>
          </cell>
        </row>
        <row r="10">
          <cell r="C10">
            <v>801</v>
          </cell>
        </row>
        <row r="11">
          <cell r="C11">
            <v>442</v>
          </cell>
        </row>
        <row r="12">
          <cell r="C12">
            <v>210</v>
          </cell>
        </row>
        <row r="13">
          <cell r="C13">
            <v>1343</v>
          </cell>
        </row>
        <row r="14">
          <cell r="C14">
            <v>294</v>
          </cell>
        </row>
        <row r="16">
          <cell r="C16">
            <v>3327</v>
          </cell>
        </row>
        <row r="17">
          <cell r="C17">
            <v>639</v>
          </cell>
        </row>
        <row r="18">
          <cell r="C18">
            <v>281</v>
          </cell>
        </row>
        <row r="19">
          <cell r="C19">
            <v>497</v>
          </cell>
        </row>
        <row r="20">
          <cell r="C20">
            <v>1910</v>
          </cell>
        </row>
        <row r="22">
          <cell r="C22">
            <v>349</v>
          </cell>
        </row>
      </sheetData>
      <sheetData sheetId="13">
        <row r="4">
          <cell r="B4">
            <v>17744</v>
          </cell>
          <cell r="C4">
            <v>17121</v>
          </cell>
        </row>
        <row r="6">
          <cell r="C6">
            <v>10027</v>
          </cell>
        </row>
        <row r="7">
          <cell r="C7">
            <v>1089</v>
          </cell>
        </row>
        <row r="8">
          <cell r="C8">
            <v>604</v>
          </cell>
        </row>
        <row r="9">
          <cell r="C9">
            <v>3112</v>
          </cell>
        </row>
        <row r="10">
          <cell r="C10">
            <v>1183</v>
          </cell>
        </row>
        <row r="11">
          <cell r="C11">
            <v>782</v>
          </cell>
        </row>
        <row r="12">
          <cell r="C12">
            <v>353</v>
          </cell>
        </row>
        <row r="13">
          <cell r="C13">
            <v>2484</v>
          </cell>
        </row>
        <row r="14">
          <cell r="C14">
            <v>420</v>
          </cell>
        </row>
        <row r="16">
          <cell r="C16">
            <v>6830</v>
          </cell>
        </row>
        <row r="17">
          <cell r="C17">
            <v>1162</v>
          </cell>
        </row>
        <row r="18">
          <cell r="C18">
            <v>623</v>
          </cell>
        </row>
        <row r="19">
          <cell r="C19">
            <v>983</v>
          </cell>
        </row>
        <row r="20">
          <cell r="C20">
            <v>4062</v>
          </cell>
        </row>
        <row r="22">
          <cell r="C22">
            <v>264</v>
          </cell>
        </row>
      </sheetData>
      <sheetData sheetId="14">
        <row r="4">
          <cell r="B4">
            <v>7438</v>
          </cell>
          <cell r="C4">
            <v>7251</v>
          </cell>
        </row>
        <row r="6">
          <cell r="C6">
            <v>4360</v>
          </cell>
        </row>
        <row r="7">
          <cell r="C7">
            <v>1081</v>
          </cell>
        </row>
        <row r="8">
          <cell r="C8">
            <v>179</v>
          </cell>
        </row>
        <row r="9">
          <cell r="C9">
            <v>1146</v>
          </cell>
        </row>
        <row r="10">
          <cell r="C10">
            <v>454</v>
          </cell>
        </row>
        <row r="11">
          <cell r="C11">
            <v>367</v>
          </cell>
        </row>
        <row r="12">
          <cell r="C12">
            <v>130</v>
          </cell>
        </row>
        <row r="13">
          <cell r="C13">
            <v>806</v>
          </cell>
        </row>
        <row r="14">
          <cell r="C14">
            <v>197</v>
          </cell>
        </row>
        <row r="16">
          <cell r="C16">
            <v>2347</v>
          </cell>
        </row>
        <row r="17">
          <cell r="C17">
            <v>296</v>
          </cell>
        </row>
        <row r="18">
          <cell r="C18">
            <v>169</v>
          </cell>
        </row>
        <row r="19">
          <cell r="C19">
            <v>307</v>
          </cell>
        </row>
        <row r="20">
          <cell r="C20">
            <v>1575</v>
          </cell>
        </row>
        <row r="22">
          <cell r="C22">
            <v>544</v>
          </cell>
        </row>
      </sheetData>
      <sheetData sheetId="15">
        <row r="4">
          <cell r="B4">
            <v>18684</v>
          </cell>
          <cell r="C4">
            <v>18478</v>
          </cell>
        </row>
        <row r="6">
          <cell r="C6">
            <v>11202</v>
          </cell>
        </row>
        <row r="7">
          <cell r="C7">
            <v>1918</v>
          </cell>
        </row>
        <row r="8">
          <cell r="C8">
            <v>568</v>
          </cell>
        </row>
        <row r="9">
          <cell r="C9">
            <v>2961</v>
          </cell>
        </row>
        <row r="10">
          <cell r="C10">
            <v>1141</v>
          </cell>
        </row>
        <row r="11">
          <cell r="C11">
            <v>1089</v>
          </cell>
        </row>
        <row r="12">
          <cell r="C12">
            <v>348</v>
          </cell>
        </row>
        <row r="13">
          <cell r="C13">
            <v>2608</v>
          </cell>
        </row>
        <row r="14">
          <cell r="C14">
            <v>569</v>
          </cell>
        </row>
        <row r="16">
          <cell r="C16">
            <v>7058</v>
          </cell>
        </row>
        <row r="17">
          <cell r="C17">
            <v>767</v>
          </cell>
        </row>
        <row r="18">
          <cell r="C18">
            <v>539</v>
          </cell>
        </row>
        <row r="19">
          <cell r="C19">
            <v>889</v>
          </cell>
        </row>
        <row r="20">
          <cell r="C20">
            <v>4863</v>
          </cell>
        </row>
        <row r="22">
          <cell r="C22">
            <v>218</v>
          </cell>
        </row>
      </sheetData>
      <sheetData sheetId="16">
        <row r="4">
          <cell r="B4">
            <v>7180</v>
          </cell>
          <cell r="C4">
            <v>6902</v>
          </cell>
        </row>
        <row r="6">
          <cell r="C6">
            <v>4824</v>
          </cell>
        </row>
        <row r="7">
          <cell r="C7">
            <v>534</v>
          </cell>
        </row>
        <row r="8">
          <cell r="C8">
            <v>411</v>
          </cell>
        </row>
        <row r="9">
          <cell r="C9">
            <v>1063</v>
          </cell>
        </row>
        <row r="10">
          <cell r="C10">
            <v>690</v>
          </cell>
        </row>
        <row r="11">
          <cell r="C11">
            <v>458</v>
          </cell>
        </row>
        <row r="12">
          <cell r="C12">
            <v>138</v>
          </cell>
        </row>
        <row r="13">
          <cell r="C13">
            <v>1325</v>
          </cell>
        </row>
        <row r="14">
          <cell r="C14">
            <v>205</v>
          </cell>
        </row>
        <row r="16">
          <cell r="C16">
            <v>2059</v>
          </cell>
        </row>
        <row r="17">
          <cell r="C17">
            <v>310</v>
          </cell>
        </row>
        <row r="18">
          <cell r="C18">
            <v>228</v>
          </cell>
        </row>
        <row r="19">
          <cell r="C19">
            <v>301</v>
          </cell>
        </row>
        <row r="20">
          <cell r="C20">
            <v>1220</v>
          </cell>
        </row>
        <row r="22">
          <cell r="C22">
            <v>19</v>
          </cell>
        </row>
      </sheetData>
      <sheetData sheetId="17">
        <row r="4">
          <cell r="B4">
            <v>5287</v>
          </cell>
          <cell r="C4">
            <v>5021</v>
          </cell>
        </row>
        <row r="6">
          <cell r="C6">
            <v>3351</v>
          </cell>
        </row>
        <row r="7">
          <cell r="C7">
            <v>567</v>
          </cell>
        </row>
        <row r="8">
          <cell r="C8">
            <v>177</v>
          </cell>
        </row>
        <row r="9">
          <cell r="C9">
            <v>972</v>
          </cell>
        </row>
        <row r="10">
          <cell r="C10">
            <v>453</v>
          </cell>
        </row>
        <row r="11">
          <cell r="C11">
            <v>239</v>
          </cell>
        </row>
        <row r="12">
          <cell r="C12">
            <v>123</v>
          </cell>
        </row>
        <row r="13">
          <cell r="C13">
            <v>678</v>
          </cell>
        </row>
        <row r="14">
          <cell r="C14">
            <v>142</v>
          </cell>
        </row>
        <row r="16">
          <cell r="C16">
            <v>1512</v>
          </cell>
        </row>
        <row r="17">
          <cell r="C17">
            <v>313</v>
          </cell>
        </row>
        <row r="18">
          <cell r="C18">
            <v>125</v>
          </cell>
        </row>
        <row r="19">
          <cell r="C19">
            <v>244</v>
          </cell>
        </row>
        <row r="20">
          <cell r="C20">
            <v>830</v>
          </cell>
        </row>
        <row r="22">
          <cell r="C22">
            <v>158</v>
          </cell>
        </row>
      </sheetData>
      <sheetData sheetId="18">
        <row r="4">
          <cell r="B4">
            <v>5157</v>
          </cell>
          <cell r="C4">
            <v>4953</v>
          </cell>
        </row>
        <row r="6">
          <cell r="C6">
            <v>2947</v>
          </cell>
        </row>
        <row r="7">
          <cell r="C7">
            <v>448</v>
          </cell>
        </row>
        <row r="8">
          <cell r="C8">
            <v>159</v>
          </cell>
        </row>
        <row r="9">
          <cell r="C9">
            <v>885</v>
          </cell>
        </row>
        <row r="10">
          <cell r="C10">
            <v>348</v>
          </cell>
        </row>
        <row r="11">
          <cell r="C11">
            <v>203</v>
          </cell>
        </row>
        <row r="12">
          <cell r="C12">
            <v>87</v>
          </cell>
        </row>
        <row r="13">
          <cell r="C13">
            <v>665</v>
          </cell>
        </row>
        <row r="14">
          <cell r="C14">
            <v>152</v>
          </cell>
        </row>
        <row r="16">
          <cell r="C16">
            <v>1815</v>
          </cell>
        </row>
        <row r="17">
          <cell r="C17">
            <v>326</v>
          </cell>
        </row>
        <row r="18">
          <cell r="C18">
            <v>156</v>
          </cell>
        </row>
        <row r="19">
          <cell r="C19">
            <v>253</v>
          </cell>
        </row>
        <row r="20">
          <cell r="C20">
            <v>1080</v>
          </cell>
        </row>
        <row r="22">
          <cell r="C22">
            <v>191</v>
          </cell>
        </row>
      </sheetData>
      <sheetData sheetId="19">
        <row r="4">
          <cell r="B4">
            <v>10544</v>
          </cell>
          <cell r="C4">
            <v>10139</v>
          </cell>
        </row>
        <row r="6">
          <cell r="C6">
            <v>5751</v>
          </cell>
        </row>
        <row r="7">
          <cell r="C7">
            <v>872</v>
          </cell>
        </row>
        <row r="8">
          <cell r="C8">
            <v>301</v>
          </cell>
        </row>
        <row r="9">
          <cell r="C9">
            <v>1779</v>
          </cell>
        </row>
        <row r="10">
          <cell r="C10">
            <v>624</v>
          </cell>
        </row>
        <row r="11">
          <cell r="C11">
            <v>387</v>
          </cell>
        </row>
        <row r="12">
          <cell r="C12">
            <v>189</v>
          </cell>
        </row>
        <row r="13">
          <cell r="C13">
            <v>1330</v>
          </cell>
        </row>
        <row r="14">
          <cell r="C14">
            <v>269</v>
          </cell>
        </row>
        <row r="16">
          <cell r="C16">
            <v>3993</v>
          </cell>
        </row>
        <row r="17">
          <cell r="C17">
            <v>656</v>
          </cell>
        </row>
        <row r="18">
          <cell r="C18">
            <v>338</v>
          </cell>
        </row>
        <row r="19">
          <cell r="C19">
            <v>552</v>
          </cell>
        </row>
        <row r="20">
          <cell r="C20">
            <v>2447</v>
          </cell>
        </row>
        <row r="22">
          <cell r="C22">
            <v>395</v>
          </cell>
        </row>
      </sheetData>
      <sheetData sheetId="20">
        <row r="4">
          <cell r="B4">
            <v>11416</v>
          </cell>
          <cell r="C4">
            <v>11044</v>
          </cell>
        </row>
        <row r="6">
          <cell r="C6">
            <v>6155</v>
          </cell>
        </row>
        <row r="7">
          <cell r="C7">
            <v>792</v>
          </cell>
        </row>
        <row r="8">
          <cell r="C8">
            <v>340</v>
          </cell>
        </row>
        <row r="9">
          <cell r="C9">
            <v>1937</v>
          </cell>
        </row>
        <row r="10">
          <cell r="C10">
            <v>651</v>
          </cell>
        </row>
        <row r="11">
          <cell r="C11">
            <v>425</v>
          </cell>
        </row>
        <row r="12">
          <cell r="C12">
            <v>198</v>
          </cell>
        </row>
        <row r="13">
          <cell r="C13">
            <v>1500</v>
          </cell>
        </row>
        <row r="14">
          <cell r="C14">
            <v>312</v>
          </cell>
        </row>
        <row r="16">
          <cell r="C16">
            <v>4534</v>
          </cell>
        </row>
        <row r="17">
          <cell r="C17">
            <v>723</v>
          </cell>
        </row>
        <row r="18">
          <cell r="C18">
            <v>408</v>
          </cell>
        </row>
        <row r="19">
          <cell r="C19">
            <v>667</v>
          </cell>
        </row>
        <row r="20">
          <cell r="C20">
            <v>2736</v>
          </cell>
        </row>
        <row r="22">
          <cell r="C22">
            <v>355</v>
          </cell>
        </row>
      </sheetData>
      <sheetData sheetId="21">
        <row r="4">
          <cell r="B4">
            <v>4916</v>
          </cell>
          <cell r="C4">
            <v>4693</v>
          </cell>
        </row>
        <row r="6">
          <cell r="C6">
            <v>2732</v>
          </cell>
        </row>
        <row r="7">
          <cell r="C7">
            <v>275</v>
          </cell>
        </row>
        <row r="8">
          <cell r="C8">
            <v>164</v>
          </cell>
        </row>
        <row r="9">
          <cell r="C9">
            <v>859</v>
          </cell>
        </row>
        <row r="10">
          <cell r="C10">
            <v>348</v>
          </cell>
        </row>
        <row r="11">
          <cell r="C11">
            <v>197</v>
          </cell>
        </row>
        <row r="12">
          <cell r="C12">
            <v>91</v>
          </cell>
        </row>
        <row r="13">
          <cell r="C13">
            <v>677</v>
          </cell>
        </row>
        <row r="14">
          <cell r="C14">
            <v>121</v>
          </cell>
        </row>
        <row r="16">
          <cell r="C16">
            <v>1842</v>
          </cell>
        </row>
        <row r="17">
          <cell r="C17">
            <v>305</v>
          </cell>
        </row>
        <row r="18">
          <cell r="C18">
            <v>156</v>
          </cell>
        </row>
        <row r="19">
          <cell r="C19">
            <v>267</v>
          </cell>
        </row>
        <row r="20">
          <cell r="C20">
            <v>1114</v>
          </cell>
        </row>
        <row r="22">
          <cell r="C22">
            <v>119</v>
          </cell>
        </row>
      </sheetData>
      <sheetData sheetId="22">
        <row r="4">
          <cell r="B4">
            <v>7214</v>
          </cell>
          <cell r="C4">
            <v>6964</v>
          </cell>
        </row>
        <row r="6">
          <cell r="C6">
            <v>4182</v>
          </cell>
        </row>
        <row r="7">
          <cell r="C7">
            <v>507</v>
          </cell>
        </row>
        <row r="8">
          <cell r="C8">
            <v>263</v>
          </cell>
        </row>
        <row r="9">
          <cell r="C9">
            <v>1264</v>
          </cell>
        </row>
        <row r="10">
          <cell r="C10">
            <v>474</v>
          </cell>
        </row>
        <row r="11">
          <cell r="C11">
            <v>328</v>
          </cell>
        </row>
        <row r="12">
          <cell r="C12">
            <v>135</v>
          </cell>
        </row>
        <row r="13">
          <cell r="C13">
            <v>1039</v>
          </cell>
        </row>
        <row r="14">
          <cell r="C14">
            <v>172</v>
          </cell>
        </row>
        <row r="16">
          <cell r="C16">
            <v>2688</v>
          </cell>
        </row>
        <row r="17">
          <cell r="C17">
            <v>501</v>
          </cell>
        </row>
        <row r="18">
          <cell r="C18">
            <v>269</v>
          </cell>
        </row>
        <row r="19">
          <cell r="C19">
            <v>364</v>
          </cell>
        </row>
        <row r="20">
          <cell r="C20">
            <v>1554</v>
          </cell>
        </row>
        <row r="22">
          <cell r="C22">
            <v>94</v>
          </cell>
        </row>
      </sheetData>
      <sheetData sheetId="23">
        <row r="4">
          <cell r="B4">
            <v>5614</v>
          </cell>
          <cell r="C4">
            <v>5464</v>
          </cell>
        </row>
        <row r="6">
          <cell r="C6">
            <v>3113</v>
          </cell>
        </row>
        <row r="7">
          <cell r="C7">
            <v>307</v>
          </cell>
        </row>
        <row r="8">
          <cell r="C8">
            <v>177</v>
          </cell>
        </row>
        <row r="9">
          <cell r="C9">
            <v>989</v>
          </cell>
        </row>
        <row r="10">
          <cell r="C10">
            <v>361</v>
          </cell>
        </row>
        <row r="11">
          <cell r="C11">
            <v>257</v>
          </cell>
        </row>
        <row r="12">
          <cell r="C12">
            <v>127</v>
          </cell>
        </row>
        <row r="13">
          <cell r="C13">
            <v>768</v>
          </cell>
        </row>
        <row r="14">
          <cell r="C14">
            <v>127</v>
          </cell>
        </row>
        <row r="16">
          <cell r="C16">
            <v>2300</v>
          </cell>
        </row>
        <row r="17">
          <cell r="C17">
            <v>356</v>
          </cell>
        </row>
        <row r="18">
          <cell r="C18">
            <v>198</v>
          </cell>
        </row>
        <row r="19">
          <cell r="C19">
            <v>352</v>
          </cell>
        </row>
        <row r="20">
          <cell r="C20">
            <v>1394</v>
          </cell>
        </row>
        <row r="22">
          <cell r="C22">
            <v>51</v>
          </cell>
        </row>
      </sheetData>
      <sheetData sheetId="24">
        <row r="4">
          <cell r="B4">
            <v>17617</v>
          </cell>
          <cell r="C4">
            <v>16927</v>
          </cell>
        </row>
        <row r="6">
          <cell r="C6">
            <v>9818</v>
          </cell>
        </row>
        <row r="7">
          <cell r="C7">
            <v>1943</v>
          </cell>
        </row>
        <row r="8">
          <cell r="C8">
            <v>409</v>
          </cell>
        </row>
        <row r="9">
          <cell r="C9">
            <v>2546</v>
          </cell>
        </row>
        <row r="10">
          <cell r="C10">
            <v>1180</v>
          </cell>
        </row>
        <row r="11">
          <cell r="C11">
            <v>793</v>
          </cell>
        </row>
        <row r="12">
          <cell r="C12">
            <v>329</v>
          </cell>
        </row>
        <row r="13">
          <cell r="C13">
            <v>2099</v>
          </cell>
        </row>
        <row r="14">
          <cell r="C14">
            <v>519</v>
          </cell>
        </row>
        <row r="16">
          <cell r="C16">
            <v>6001</v>
          </cell>
        </row>
        <row r="17">
          <cell r="C17">
            <v>1040</v>
          </cell>
        </row>
        <row r="18">
          <cell r="C18">
            <v>544</v>
          </cell>
        </row>
        <row r="19">
          <cell r="C19">
            <v>871</v>
          </cell>
        </row>
        <row r="20">
          <cell r="C20">
            <v>3546</v>
          </cell>
        </row>
        <row r="22">
          <cell r="C22">
            <v>1108</v>
          </cell>
        </row>
      </sheetData>
      <sheetData sheetId="25">
        <row r="4">
          <cell r="B4">
            <v>11995</v>
          </cell>
          <cell r="C4">
            <v>11577</v>
          </cell>
        </row>
        <row r="6">
          <cell r="C6">
            <v>7682</v>
          </cell>
        </row>
        <row r="7">
          <cell r="C7">
            <v>803</v>
          </cell>
        </row>
        <row r="8">
          <cell r="C8">
            <v>525</v>
          </cell>
        </row>
        <row r="9">
          <cell r="C9">
            <v>2422</v>
          </cell>
        </row>
        <row r="10">
          <cell r="C10">
            <v>935</v>
          </cell>
        </row>
        <row r="11">
          <cell r="C11">
            <v>584</v>
          </cell>
        </row>
        <row r="12">
          <cell r="C12">
            <v>260</v>
          </cell>
        </row>
        <row r="13">
          <cell r="C13">
            <v>1820</v>
          </cell>
        </row>
        <row r="14">
          <cell r="C14">
            <v>333</v>
          </cell>
        </row>
        <row r="16">
          <cell r="C16">
            <v>3861</v>
          </cell>
        </row>
        <row r="17">
          <cell r="C17">
            <v>714</v>
          </cell>
        </row>
        <row r="18">
          <cell r="C18">
            <v>377</v>
          </cell>
        </row>
        <row r="19">
          <cell r="C19">
            <v>583</v>
          </cell>
        </row>
        <row r="20">
          <cell r="C20">
            <v>2187</v>
          </cell>
        </row>
        <row r="22">
          <cell r="C22">
            <v>34</v>
          </cell>
        </row>
      </sheetData>
      <sheetData sheetId="26">
        <row r="4">
          <cell r="B4">
            <v>12392</v>
          </cell>
          <cell r="C4">
            <v>11880</v>
          </cell>
        </row>
        <row r="6">
          <cell r="C6">
            <v>6775</v>
          </cell>
        </row>
        <row r="7">
          <cell r="C7">
            <v>634</v>
          </cell>
        </row>
        <row r="8">
          <cell r="C8">
            <v>434</v>
          </cell>
        </row>
        <row r="9">
          <cell r="C9">
            <v>2344</v>
          </cell>
        </row>
        <row r="10">
          <cell r="C10">
            <v>752</v>
          </cell>
        </row>
        <row r="11">
          <cell r="C11">
            <v>443</v>
          </cell>
        </row>
        <row r="12">
          <cell r="C12">
            <v>225</v>
          </cell>
        </row>
        <row r="13">
          <cell r="C13">
            <v>1653</v>
          </cell>
        </row>
        <row r="14">
          <cell r="C14">
            <v>290</v>
          </cell>
        </row>
        <row r="16">
          <cell r="C16">
            <v>5067</v>
          </cell>
        </row>
        <row r="17">
          <cell r="C17">
            <v>824</v>
          </cell>
        </row>
        <row r="18">
          <cell r="C18">
            <v>398</v>
          </cell>
        </row>
        <row r="19">
          <cell r="C19">
            <v>776</v>
          </cell>
        </row>
        <row r="20">
          <cell r="C20">
            <v>3069</v>
          </cell>
        </row>
        <row r="22">
          <cell r="C22">
            <v>38</v>
          </cell>
        </row>
      </sheetData>
      <sheetData sheetId="27">
        <row r="4">
          <cell r="B4">
            <v>5145</v>
          </cell>
          <cell r="C4">
            <v>4966</v>
          </cell>
        </row>
        <row r="6">
          <cell r="C6">
            <v>2724</v>
          </cell>
        </row>
        <row r="7">
          <cell r="C7">
            <v>274</v>
          </cell>
        </row>
        <row r="8">
          <cell r="C8">
            <v>159</v>
          </cell>
        </row>
        <row r="9">
          <cell r="C9">
            <v>901</v>
          </cell>
        </row>
        <row r="10">
          <cell r="C10">
            <v>276</v>
          </cell>
        </row>
        <row r="11">
          <cell r="C11">
            <v>163</v>
          </cell>
        </row>
        <row r="12">
          <cell r="C12">
            <v>88</v>
          </cell>
        </row>
        <row r="13">
          <cell r="C13">
            <v>758</v>
          </cell>
        </row>
        <row r="14">
          <cell r="C14">
            <v>105</v>
          </cell>
        </row>
        <row r="16">
          <cell r="C16">
            <v>2183</v>
          </cell>
        </row>
        <row r="17">
          <cell r="C17">
            <v>390</v>
          </cell>
        </row>
        <row r="18">
          <cell r="C18">
            <v>194</v>
          </cell>
        </row>
        <row r="19">
          <cell r="C19">
            <v>274</v>
          </cell>
        </row>
        <row r="20">
          <cell r="C20">
            <v>1325</v>
          </cell>
        </row>
        <row r="22">
          <cell r="C22">
            <v>59</v>
          </cell>
        </row>
      </sheetData>
      <sheetData sheetId="28">
        <row r="4">
          <cell r="B4">
            <v>2719</v>
          </cell>
          <cell r="C4">
            <v>2650</v>
          </cell>
        </row>
        <row r="6">
          <cell r="C6">
            <v>1129</v>
          </cell>
        </row>
        <row r="7">
          <cell r="C7">
            <v>108</v>
          </cell>
        </row>
        <row r="8">
          <cell r="C8">
            <v>48</v>
          </cell>
        </row>
        <row r="9">
          <cell r="C9">
            <v>438</v>
          </cell>
        </row>
        <row r="10">
          <cell r="C10">
            <v>104</v>
          </cell>
        </row>
        <row r="11">
          <cell r="C11">
            <v>49</v>
          </cell>
        </row>
        <row r="12">
          <cell r="C12">
            <v>44</v>
          </cell>
        </row>
        <row r="13">
          <cell r="C13">
            <v>294</v>
          </cell>
        </row>
        <row r="14">
          <cell r="C14">
            <v>44</v>
          </cell>
        </row>
        <row r="16">
          <cell r="C16">
            <v>1405</v>
          </cell>
        </row>
        <row r="17">
          <cell r="C17">
            <v>192</v>
          </cell>
        </row>
        <row r="18">
          <cell r="C18">
            <v>124</v>
          </cell>
        </row>
        <row r="19">
          <cell r="C19">
            <v>183</v>
          </cell>
        </row>
        <row r="20">
          <cell r="C20">
            <v>906</v>
          </cell>
        </row>
        <row r="22">
          <cell r="C22">
            <v>116</v>
          </cell>
        </row>
      </sheetData>
      <sheetData sheetId="29">
        <row r="4">
          <cell r="B4">
            <v>280</v>
          </cell>
          <cell r="C4">
            <v>278</v>
          </cell>
        </row>
        <row r="6">
          <cell r="C6">
            <v>103</v>
          </cell>
        </row>
        <row r="7">
          <cell r="C7">
            <v>6</v>
          </cell>
        </row>
        <row r="8">
          <cell r="C8">
            <v>6</v>
          </cell>
        </row>
        <row r="9">
          <cell r="C9">
            <v>34</v>
          </cell>
        </row>
        <row r="10">
          <cell r="C10">
            <v>12</v>
          </cell>
        </row>
        <row r="11">
          <cell r="C11">
            <v>4</v>
          </cell>
        </row>
        <row r="12">
          <cell r="C12">
            <v>4</v>
          </cell>
        </row>
        <row r="13">
          <cell r="C13">
            <v>33</v>
          </cell>
        </row>
        <row r="14">
          <cell r="C14">
            <v>4</v>
          </cell>
        </row>
        <row r="16">
          <cell r="C16">
            <v>167</v>
          </cell>
        </row>
        <row r="17">
          <cell r="C17">
            <v>20</v>
          </cell>
        </row>
        <row r="18">
          <cell r="C18">
            <v>13</v>
          </cell>
        </row>
        <row r="19">
          <cell r="C19">
            <v>12</v>
          </cell>
        </row>
        <row r="20">
          <cell r="C20">
            <v>122</v>
          </cell>
        </row>
        <row r="22">
          <cell r="C22">
            <v>8</v>
          </cell>
        </row>
      </sheetData>
      <sheetData sheetId="30">
        <row r="4">
          <cell r="B4">
            <v>15793</v>
          </cell>
          <cell r="C4">
            <v>13999</v>
          </cell>
        </row>
        <row r="6">
          <cell r="C6">
            <v>8121</v>
          </cell>
        </row>
        <row r="7">
          <cell r="C7">
            <v>795</v>
          </cell>
        </row>
        <row r="8">
          <cell r="C8">
            <v>474</v>
          </cell>
        </row>
        <row r="9">
          <cell r="C9">
            <v>2782</v>
          </cell>
        </row>
        <row r="10">
          <cell r="C10">
            <v>1111</v>
          </cell>
        </row>
        <row r="11">
          <cell r="C11">
            <v>407</v>
          </cell>
        </row>
        <row r="12">
          <cell r="C12">
            <v>287</v>
          </cell>
        </row>
        <row r="13">
          <cell r="C13">
            <v>1964</v>
          </cell>
        </row>
        <row r="14">
          <cell r="C14">
            <v>301</v>
          </cell>
        </row>
        <row r="16">
          <cell r="C16">
            <v>5142</v>
          </cell>
        </row>
        <row r="17">
          <cell r="C17">
            <v>1167</v>
          </cell>
        </row>
        <row r="18">
          <cell r="C18">
            <v>493</v>
          </cell>
        </row>
        <row r="19">
          <cell r="C19">
            <v>791</v>
          </cell>
        </row>
        <row r="20">
          <cell r="C20">
            <v>2691</v>
          </cell>
        </row>
        <row r="22">
          <cell r="C22">
            <v>736</v>
          </cell>
        </row>
      </sheetData>
      <sheetData sheetId="31">
        <row r="4">
          <cell r="B4">
            <v>8367</v>
          </cell>
          <cell r="C4">
            <v>8815</v>
          </cell>
        </row>
        <row r="6">
          <cell r="C6">
            <v>5054</v>
          </cell>
        </row>
        <row r="7">
          <cell r="C7">
            <v>576</v>
          </cell>
        </row>
        <row r="8">
          <cell r="C8">
            <v>294</v>
          </cell>
        </row>
        <row r="9">
          <cell r="C9">
            <v>1717</v>
          </cell>
        </row>
        <row r="10">
          <cell r="C10">
            <v>613</v>
          </cell>
        </row>
        <row r="11">
          <cell r="C11">
            <v>286</v>
          </cell>
        </row>
        <row r="12">
          <cell r="C12">
            <v>192</v>
          </cell>
        </row>
        <row r="13">
          <cell r="C13">
            <v>1140</v>
          </cell>
        </row>
        <row r="14">
          <cell r="C14">
            <v>236</v>
          </cell>
        </row>
        <row r="16">
          <cell r="C16">
            <v>3510</v>
          </cell>
        </row>
        <row r="17">
          <cell r="C17">
            <v>687</v>
          </cell>
        </row>
        <row r="18">
          <cell r="C18">
            <v>349</v>
          </cell>
        </row>
        <row r="19">
          <cell r="C19">
            <v>639</v>
          </cell>
        </row>
        <row r="20">
          <cell r="C20">
            <v>1835</v>
          </cell>
        </row>
        <row r="22">
          <cell r="C22">
            <v>251</v>
          </cell>
        </row>
      </sheetData>
      <sheetData sheetId="32">
        <row r="4">
          <cell r="B4">
            <v>7304</v>
          </cell>
          <cell r="C4">
            <v>6986</v>
          </cell>
        </row>
        <row r="6">
          <cell r="C6">
            <v>3854</v>
          </cell>
        </row>
        <row r="7">
          <cell r="C7">
            <v>479</v>
          </cell>
        </row>
        <row r="8">
          <cell r="C8">
            <v>245</v>
          </cell>
        </row>
        <row r="9">
          <cell r="C9">
            <v>1225</v>
          </cell>
        </row>
        <row r="10">
          <cell r="C10">
            <v>394</v>
          </cell>
        </row>
        <row r="11">
          <cell r="C11">
            <v>254</v>
          </cell>
        </row>
        <row r="12">
          <cell r="C12">
            <v>123</v>
          </cell>
        </row>
        <row r="13">
          <cell r="C13">
            <v>945</v>
          </cell>
        </row>
        <row r="14">
          <cell r="C14">
            <v>189</v>
          </cell>
        </row>
        <row r="16">
          <cell r="C16">
            <v>2974</v>
          </cell>
        </row>
        <row r="17">
          <cell r="C17">
            <v>559</v>
          </cell>
        </row>
        <row r="18">
          <cell r="C18">
            <v>269</v>
          </cell>
        </row>
        <row r="19">
          <cell r="C19">
            <v>380</v>
          </cell>
        </row>
        <row r="20">
          <cell r="C20">
            <v>1766</v>
          </cell>
        </row>
        <row r="22">
          <cell r="C22">
            <v>158</v>
          </cell>
        </row>
      </sheetData>
      <sheetData sheetId="33">
        <row r="4">
          <cell r="B4">
            <v>7521</v>
          </cell>
          <cell r="C4">
            <v>7541</v>
          </cell>
        </row>
        <row r="6">
          <cell r="C6">
            <v>4333</v>
          </cell>
        </row>
        <row r="7">
          <cell r="C7">
            <v>567</v>
          </cell>
        </row>
        <row r="8">
          <cell r="C8">
            <v>247</v>
          </cell>
        </row>
        <row r="9">
          <cell r="C9">
            <v>1324</v>
          </cell>
        </row>
        <row r="10">
          <cell r="C10">
            <v>520</v>
          </cell>
        </row>
        <row r="11">
          <cell r="C11">
            <v>287</v>
          </cell>
        </row>
        <row r="12">
          <cell r="C12">
            <v>169</v>
          </cell>
        </row>
        <row r="13">
          <cell r="C13">
            <v>1016</v>
          </cell>
        </row>
        <row r="14">
          <cell r="C14">
            <v>203</v>
          </cell>
        </row>
        <row r="16">
          <cell r="C16">
            <v>3089</v>
          </cell>
        </row>
        <row r="17">
          <cell r="C17">
            <v>462</v>
          </cell>
        </row>
        <row r="18">
          <cell r="C18">
            <v>244</v>
          </cell>
        </row>
        <row r="19">
          <cell r="C19">
            <v>408</v>
          </cell>
        </row>
        <row r="20">
          <cell r="C20">
            <v>1975</v>
          </cell>
        </row>
        <row r="22">
          <cell r="C22">
            <v>119</v>
          </cell>
        </row>
      </sheetData>
      <sheetData sheetId="34">
        <row r="4">
          <cell r="B4">
            <v>11163</v>
          </cell>
          <cell r="C4">
            <v>10937</v>
          </cell>
        </row>
        <row r="6">
          <cell r="C6">
            <v>6869</v>
          </cell>
        </row>
        <row r="7">
          <cell r="C7">
            <v>1351</v>
          </cell>
        </row>
        <row r="8">
          <cell r="C8">
            <v>321</v>
          </cell>
        </row>
        <row r="9">
          <cell r="C9">
            <v>1637</v>
          </cell>
        </row>
        <row r="10">
          <cell r="C10">
            <v>621</v>
          </cell>
        </row>
        <row r="11">
          <cell r="C11">
            <v>802</v>
          </cell>
        </row>
        <row r="12">
          <cell r="C12">
            <v>179</v>
          </cell>
        </row>
        <row r="13">
          <cell r="C13">
            <v>1592</v>
          </cell>
        </row>
        <row r="14">
          <cell r="C14">
            <v>366</v>
          </cell>
        </row>
        <row r="16">
          <cell r="C16">
            <v>3969</v>
          </cell>
        </row>
        <row r="17">
          <cell r="C17">
            <v>305</v>
          </cell>
        </row>
        <row r="18">
          <cell r="C18">
            <v>295</v>
          </cell>
        </row>
        <row r="19">
          <cell r="C19">
            <v>481</v>
          </cell>
        </row>
        <row r="20">
          <cell r="C20">
            <v>2888</v>
          </cell>
        </row>
        <row r="22">
          <cell r="C22">
            <v>99</v>
          </cell>
        </row>
      </sheetData>
      <sheetData sheetId="35">
        <row r="4">
          <cell r="B4">
            <v>16322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B4">
            <v>49778</v>
          </cell>
          <cell r="C4">
            <v>48096</v>
          </cell>
        </row>
        <row r="6">
          <cell r="C6">
            <v>26772</v>
          </cell>
        </row>
        <row r="7">
          <cell r="C7">
            <v>3445</v>
          </cell>
        </row>
        <row r="8">
          <cell r="C8">
            <v>1609</v>
          </cell>
        </row>
        <row r="9">
          <cell r="C9">
            <v>8328</v>
          </cell>
        </row>
        <row r="10">
          <cell r="C10">
            <v>2900</v>
          </cell>
        </row>
        <row r="11">
          <cell r="C11">
            <v>1817</v>
          </cell>
        </row>
        <row r="12">
          <cell r="C12">
            <v>956</v>
          </cell>
        </row>
        <row r="13">
          <cell r="C13">
            <v>6430</v>
          </cell>
        </row>
        <row r="14">
          <cell r="C14">
            <v>1287</v>
          </cell>
        </row>
        <row r="16">
          <cell r="C16">
            <v>19000</v>
          </cell>
        </row>
        <row r="17">
          <cell r="C17">
            <v>3209</v>
          </cell>
        </row>
        <row r="18">
          <cell r="C18">
            <v>1652</v>
          </cell>
        </row>
        <row r="19">
          <cell r="C19">
            <v>2657</v>
          </cell>
        </row>
        <row r="20">
          <cell r="C20">
            <v>11482</v>
          </cell>
        </row>
        <row r="22">
          <cell r="C22">
            <v>2324</v>
          </cell>
        </row>
      </sheetData>
      <sheetData sheetId="1">
        <row r="4">
          <cell r="B4">
            <v>8069</v>
          </cell>
        </row>
      </sheetData>
      <sheetData sheetId="2">
        <row r="4">
          <cell r="B4">
            <v>555</v>
          </cell>
          <cell r="C4">
            <v>416</v>
          </cell>
        </row>
        <row r="6">
          <cell r="C6">
            <v>209</v>
          </cell>
        </row>
        <row r="7">
          <cell r="C7">
            <v>33</v>
          </cell>
        </row>
        <row r="8">
          <cell r="C8">
            <v>4</v>
          </cell>
        </row>
        <row r="9">
          <cell r="C9">
            <v>71</v>
          </cell>
        </row>
        <row r="10">
          <cell r="C10">
            <v>29</v>
          </cell>
        </row>
        <row r="11">
          <cell r="C11">
            <v>10</v>
          </cell>
        </row>
        <row r="12">
          <cell r="C12">
            <v>6</v>
          </cell>
        </row>
        <row r="13">
          <cell r="C13">
            <v>44</v>
          </cell>
        </row>
        <row r="14">
          <cell r="C14">
            <v>12</v>
          </cell>
        </row>
        <row r="16">
          <cell r="C16">
            <v>120</v>
          </cell>
        </row>
        <row r="17">
          <cell r="C17">
            <v>27</v>
          </cell>
        </row>
        <row r="18">
          <cell r="C18">
            <v>14</v>
          </cell>
        </row>
        <row r="19">
          <cell r="C19">
            <v>15</v>
          </cell>
        </row>
        <row r="20">
          <cell r="C20">
            <v>64</v>
          </cell>
        </row>
        <row r="22">
          <cell r="C22">
            <v>87</v>
          </cell>
        </row>
        <row r="25">
          <cell r="C25">
            <v>971</v>
          </cell>
        </row>
        <row r="27">
          <cell r="C27">
            <v>463</v>
          </cell>
        </row>
        <row r="28">
          <cell r="C28">
            <v>68</v>
          </cell>
        </row>
        <row r="29">
          <cell r="C29">
            <v>16</v>
          </cell>
        </row>
        <row r="30">
          <cell r="C30">
            <v>149</v>
          </cell>
        </row>
        <row r="31">
          <cell r="C31">
            <v>62</v>
          </cell>
        </row>
        <row r="32">
          <cell r="C32">
            <v>25</v>
          </cell>
        </row>
        <row r="33">
          <cell r="C33">
            <v>21</v>
          </cell>
        </row>
        <row r="34">
          <cell r="C34">
            <v>98</v>
          </cell>
        </row>
        <row r="35">
          <cell r="C35">
            <v>24</v>
          </cell>
        </row>
        <row r="37">
          <cell r="C37">
            <v>325</v>
          </cell>
        </row>
        <row r="38">
          <cell r="C38">
            <v>59</v>
          </cell>
        </row>
        <row r="39">
          <cell r="C39">
            <v>30</v>
          </cell>
        </row>
        <row r="40">
          <cell r="C40">
            <v>45</v>
          </cell>
        </row>
        <row r="41">
          <cell r="C41">
            <v>191</v>
          </cell>
        </row>
        <row r="43">
          <cell r="C43">
            <v>183</v>
          </cell>
        </row>
      </sheetData>
      <sheetData sheetId="3">
        <row r="4">
          <cell r="B4">
            <v>3966</v>
          </cell>
          <cell r="C4">
            <v>1798</v>
          </cell>
        </row>
        <row r="6">
          <cell r="C6">
            <v>1032</v>
          </cell>
        </row>
        <row r="7">
          <cell r="C7">
            <v>93</v>
          </cell>
        </row>
        <row r="8">
          <cell r="C8">
            <v>61</v>
          </cell>
        </row>
        <row r="9">
          <cell r="C9">
            <v>376</v>
          </cell>
        </row>
        <row r="10">
          <cell r="C10">
            <v>114</v>
          </cell>
        </row>
        <row r="11">
          <cell r="C11">
            <v>63</v>
          </cell>
        </row>
        <row r="12">
          <cell r="C12">
            <v>39</v>
          </cell>
        </row>
        <row r="13">
          <cell r="C13">
            <v>230</v>
          </cell>
        </row>
        <row r="14">
          <cell r="C14">
            <v>56</v>
          </cell>
        </row>
        <row r="16">
          <cell r="C16">
            <v>648</v>
          </cell>
        </row>
        <row r="17">
          <cell r="C17">
            <v>131</v>
          </cell>
        </row>
        <row r="18">
          <cell r="C18">
            <v>77</v>
          </cell>
        </row>
        <row r="19">
          <cell r="C19">
            <v>100</v>
          </cell>
        </row>
        <row r="20">
          <cell r="C20">
            <v>340</v>
          </cell>
        </row>
        <row r="22">
          <cell r="C22">
            <v>118</v>
          </cell>
        </row>
        <row r="25">
          <cell r="C25">
            <v>5764</v>
          </cell>
        </row>
        <row r="27">
          <cell r="C27">
            <v>3522</v>
          </cell>
        </row>
        <row r="28">
          <cell r="C28">
            <v>328</v>
          </cell>
        </row>
        <row r="29">
          <cell r="C29">
            <v>204</v>
          </cell>
        </row>
        <row r="30">
          <cell r="C30">
            <v>1181</v>
          </cell>
        </row>
        <row r="31">
          <cell r="C31">
            <v>511</v>
          </cell>
        </row>
        <row r="32">
          <cell r="C32">
            <v>218</v>
          </cell>
        </row>
        <row r="33">
          <cell r="C33">
            <v>130</v>
          </cell>
        </row>
        <row r="34">
          <cell r="C34">
            <v>798</v>
          </cell>
        </row>
        <row r="35">
          <cell r="C35">
            <v>152</v>
          </cell>
        </row>
        <row r="37">
          <cell r="C37">
            <v>1924</v>
          </cell>
        </row>
        <row r="38">
          <cell r="C38">
            <v>391</v>
          </cell>
        </row>
        <row r="39">
          <cell r="C39">
            <v>214</v>
          </cell>
        </row>
        <row r="40">
          <cell r="C40">
            <v>365</v>
          </cell>
        </row>
        <row r="41">
          <cell r="C41">
            <v>954</v>
          </cell>
        </row>
        <row r="43">
          <cell r="C43">
            <v>318</v>
          </cell>
        </row>
      </sheetData>
      <sheetData sheetId="4">
        <row r="4">
          <cell r="B4">
            <v>1630</v>
          </cell>
          <cell r="C4">
            <v>935</v>
          </cell>
        </row>
        <row r="6">
          <cell r="C6">
            <v>477</v>
          </cell>
        </row>
        <row r="7">
          <cell r="C7">
            <v>46</v>
          </cell>
        </row>
        <row r="8">
          <cell r="C8">
            <v>51</v>
          </cell>
        </row>
        <row r="9">
          <cell r="C9">
            <v>179</v>
          </cell>
        </row>
        <row r="10">
          <cell r="C10">
            <v>64</v>
          </cell>
        </row>
        <row r="11">
          <cell r="C11">
            <v>15</v>
          </cell>
        </row>
        <row r="12">
          <cell r="C12">
            <v>13</v>
          </cell>
        </row>
        <row r="13">
          <cell r="C13">
            <v>94</v>
          </cell>
        </row>
        <row r="14">
          <cell r="C14">
            <v>15</v>
          </cell>
        </row>
        <row r="16">
          <cell r="C16">
            <v>391</v>
          </cell>
        </row>
        <row r="17">
          <cell r="C17">
            <v>77</v>
          </cell>
        </row>
        <row r="18">
          <cell r="C18">
            <v>44</v>
          </cell>
        </row>
        <row r="19">
          <cell r="C19">
            <v>51</v>
          </cell>
        </row>
        <row r="20">
          <cell r="C20">
            <v>219</v>
          </cell>
        </row>
        <row r="22">
          <cell r="C22">
            <v>67</v>
          </cell>
        </row>
        <row r="25">
          <cell r="C25">
            <v>2565</v>
          </cell>
        </row>
        <row r="27">
          <cell r="C27">
            <v>1406</v>
          </cell>
        </row>
        <row r="28">
          <cell r="C28">
            <v>114</v>
          </cell>
        </row>
        <row r="29">
          <cell r="C29">
            <v>134</v>
          </cell>
        </row>
        <row r="30">
          <cell r="C30">
            <v>554</v>
          </cell>
        </row>
        <row r="31">
          <cell r="C31">
            <v>241</v>
          </cell>
        </row>
        <row r="32">
          <cell r="C32">
            <v>37</v>
          </cell>
        </row>
        <row r="33">
          <cell r="C33">
            <v>43</v>
          </cell>
        </row>
        <row r="34">
          <cell r="C34">
            <v>249</v>
          </cell>
        </row>
        <row r="35">
          <cell r="C35">
            <v>34</v>
          </cell>
        </row>
        <row r="37">
          <cell r="C37">
            <v>977</v>
          </cell>
        </row>
        <row r="38">
          <cell r="C38">
            <v>213</v>
          </cell>
        </row>
        <row r="39">
          <cell r="C39">
            <v>122</v>
          </cell>
        </row>
        <row r="40">
          <cell r="C40">
            <v>118</v>
          </cell>
        </row>
        <row r="41">
          <cell r="C41">
            <v>524</v>
          </cell>
        </row>
        <row r="43">
          <cell r="C43">
            <v>182</v>
          </cell>
        </row>
      </sheetData>
      <sheetData sheetId="5">
        <row r="4">
          <cell r="B4">
            <v>1918</v>
          </cell>
          <cell r="C4">
            <v>1361</v>
          </cell>
        </row>
        <row r="6">
          <cell r="C6">
            <v>722</v>
          </cell>
        </row>
        <row r="7">
          <cell r="C7">
            <v>61</v>
          </cell>
        </row>
        <row r="8">
          <cell r="C8">
            <v>25</v>
          </cell>
        </row>
        <row r="9">
          <cell r="C9">
            <v>231</v>
          </cell>
        </row>
        <row r="10">
          <cell r="C10">
            <v>104</v>
          </cell>
        </row>
        <row r="11">
          <cell r="C11">
            <v>38</v>
          </cell>
        </row>
        <row r="12">
          <cell r="C12">
            <v>30</v>
          </cell>
        </row>
        <row r="13">
          <cell r="C13">
            <v>189</v>
          </cell>
        </row>
        <row r="14">
          <cell r="C14">
            <v>44</v>
          </cell>
        </row>
        <row r="16">
          <cell r="C16">
            <v>596</v>
          </cell>
        </row>
        <row r="17">
          <cell r="C17">
            <v>128</v>
          </cell>
        </row>
        <row r="18">
          <cell r="C18">
            <v>45</v>
          </cell>
        </row>
        <row r="19">
          <cell r="C19">
            <v>95</v>
          </cell>
        </row>
        <row r="20">
          <cell r="C20">
            <v>328</v>
          </cell>
        </row>
        <row r="22">
          <cell r="C22">
            <v>43</v>
          </cell>
        </row>
        <row r="25">
          <cell r="C25">
            <v>3279</v>
          </cell>
        </row>
        <row r="27">
          <cell r="C27">
            <v>1797</v>
          </cell>
        </row>
        <row r="28">
          <cell r="C28">
            <v>179</v>
          </cell>
        </row>
        <row r="29">
          <cell r="C29">
            <v>78</v>
          </cell>
        </row>
        <row r="30">
          <cell r="C30">
            <v>556</v>
          </cell>
        </row>
        <row r="31">
          <cell r="C31">
            <v>289</v>
          </cell>
        </row>
        <row r="32">
          <cell r="C32">
            <v>94</v>
          </cell>
        </row>
        <row r="33">
          <cell r="C33">
            <v>66</v>
          </cell>
        </row>
        <row r="34">
          <cell r="C34">
            <v>448</v>
          </cell>
        </row>
        <row r="35">
          <cell r="C35">
            <v>87</v>
          </cell>
        </row>
        <row r="37">
          <cell r="C37">
            <v>1399</v>
          </cell>
        </row>
        <row r="38">
          <cell r="C38">
            <v>295</v>
          </cell>
        </row>
        <row r="39">
          <cell r="C39">
            <v>113</v>
          </cell>
        </row>
        <row r="40">
          <cell r="C40">
            <v>196</v>
          </cell>
        </row>
        <row r="41">
          <cell r="C41">
            <v>795</v>
          </cell>
        </row>
        <row r="43">
          <cell r="C43">
            <v>83</v>
          </cell>
        </row>
      </sheetData>
      <sheetData sheetId="6">
        <row r="4">
          <cell r="B4">
            <v>5468</v>
          </cell>
        </row>
      </sheetData>
      <sheetData sheetId="7">
        <row r="4">
          <cell r="B4">
            <v>3660</v>
          </cell>
          <cell r="C4">
            <v>4502</v>
          </cell>
        </row>
        <row r="6">
          <cell r="C6">
            <v>2706</v>
          </cell>
        </row>
        <row r="7">
          <cell r="C7">
            <v>250</v>
          </cell>
        </row>
        <row r="8">
          <cell r="C8">
            <v>185</v>
          </cell>
        </row>
        <row r="9">
          <cell r="C9">
            <v>837</v>
          </cell>
        </row>
        <row r="10">
          <cell r="C10">
            <v>480</v>
          </cell>
        </row>
        <row r="11">
          <cell r="C11">
            <v>137</v>
          </cell>
        </row>
        <row r="12">
          <cell r="C12">
            <v>97</v>
          </cell>
        </row>
        <row r="13">
          <cell r="C13">
            <v>619</v>
          </cell>
        </row>
        <row r="14">
          <cell r="C14">
            <v>101</v>
          </cell>
        </row>
        <row r="16">
          <cell r="C16">
            <v>1558</v>
          </cell>
        </row>
        <row r="17">
          <cell r="C17">
            <v>347</v>
          </cell>
        </row>
        <row r="18">
          <cell r="C18">
            <v>175</v>
          </cell>
        </row>
        <row r="19">
          <cell r="C19">
            <v>230</v>
          </cell>
        </row>
        <row r="20">
          <cell r="C20">
            <v>806</v>
          </cell>
        </row>
        <row r="22">
          <cell r="C22">
            <v>238</v>
          </cell>
        </row>
        <row r="25">
          <cell r="C25">
            <v>8162</v>
          </cell>
        </row>
        <row r="27">
          <cell r="C27">
            <v>4840</v>
          </cell>
        </row>
        <row r="28">
          <cell r="C28">
            <v>490</v>
          </cell>
        </row>
        <row r="29">
          <cell r="C29">
            <v>332</v>
          </cell>
        </row>
        <row r="30">
          <cell r="C30">
            <v>1546</v>
          </cell>
        </row>
        <row r="31">
          <cell r="C31">
            <v>715</v>
          </cell>
        </row>
        <row r="32">
          <cell r="C32">
            <v>245</v>
          </cell>
        </row>
        <row r="33">
          <cell r="C33">
            <v>184</v>
          </cell>
        </row>
        <row r="34">
          <cell r="C34">
            <v>1134</v>
          </cell>
        </row>
        <row r="35">
          <cell r="C35">
            <v>194</v>
          </cell>
        </row>
        <row r="37">
          <cell r="C37">
            <v>2912</v>
          </cell>
        </row>
        <row r="38">
          <cell r="C38">
            <v>625</v>
          </cell>
        </row>
        <row r="39">
          <cell r="C39">
            <v>328</v>
          </cell>
        </row>
        <row r="40">
          <cell r="C40">
            <v>413</v>
          </cell>
        </row>
        <row r="41">
          <cell r="C41">
            <v>1546</v>
          </cell>
        </row>
        <row r="43">
          <cell r="C43">
            <v>410</v>
          </cell>
        </row>
      </sheetData>
      <sheetData sheetId="8">
        <row r="4">
          <cell r="B4">
            <v>496</v>
          </cell>
          <cell r="C4">
            <v>433</v>
          </cell>
        </row>
        <row r="6">
          <cell r="C6">
            <v>274</v>
          </cell>
        </row>
        <row r="7">
          <cell r="C7">
            <v>48</v>
          </cell>
        </row>
        <row r="8">
          <cell r="C8">
            <v>14</v>
          </cell>
        </row>
        <row r="9">
          <cell r="C9">
            <v>71</v>
          </cell>
        </row>
        <row r="10">
          <cell r="C10">
            <v>23</v>
          </cell>
        </row>
        <row r="11">
          <cell r="C11">
            <v>18</v>
          </cell>
        </row>
        <row r="12">
          <cell r="C12">
            <v>16</v>
          </cell>
        </row>
        <row r="13">
          <cell r="C13">
            <v>72</v>
          </cell>
        </row>
        <row r="14">
          <cell r="C14">
            <v>12</v>
          </cell>
        </row>
        <row r="16">
          <cell r="C16">
            <v>155</v>
          </cell>
        </row>
        <row r="17">
          <cell r="C17">
            <v>25</v>
          </cell>
        </row>
        <row r="18">
          <cell r="C18">
            <v>13</v>
          </cell>
        </row>
        <row r="19">
          <cell r="C19">
            <v>28</v>
          </cell>
        </row>
        <row r="20">
          <cell r="C20">
            <v>89</v>
          </cell>
        </row>
        <row r="22">
          <cell r="C22">
            <v>4</v>
          </cell>
        </row>
        <row r="25">
          <cell r="C25">
            <v>929</v>
          </cell>
        </row>
        <row r="27">
          <cell r="C27">
            <v>578</v>
          </cell>
        </row>
        <row r="28">
          <cell r="C28">
            <v>96</v>
          </cell>
        </row>
        <row r="29">
          <cell r="C29">
            <v>39</v>
          </cell>
        </row>
        <row r="30">
          <cell r="C30">
            <v>157</v>
          </cell>
        </row>
        <row r="31">
          <cell r="C31">
            <v>51</v>
          </cell>
        </row>
        <row r="32">
          <cell r="C32">
            <v>42</v>
          </cell>
        </row>
        <row r="33">
          <cell r="C33">
            <v>27</v>
          </cell>
        </row>
        <row r="34">
          <cell r="C34">
            <v>139</v>
          </cell>
        </row>
        <row r="35">
          <cell r="C35">
            <v>27</v>
          </cell>
        </row>
        <row r="37">
          <cell r="C37">
            <v>342</v>
          </cell>
        </row>
        <row r="38">
          <cell r="C38">
            <v>71</v>
          </cell>
        </row>
        <row r="39">
          <cell r="C39">
            <v>31</v>
          </cell>
        </row>
        <row r="40">
          <cell r="C40">
            <v>50</v>
          </cell>
        </row>
        <row r="41">
          <cell r="C41">
            <v>190</v>
          </cell>
        </row>
        <row r="43">
          <cell r="C43">
            <v>9</v>
          </cell>
        </row>
      </sheetData>
      <sheetData sheetId="9">
        <row r="4">
          <cell r="B4">
            <v>257</v>
          </cell>
          <cell r="C4">
            <v>219</v>
          </cell>
        </row>
        <row r="6">
          <cell r="C6">
            <v>141</v>
          </cell>
        </row>
        <row r="7">
          <cell r="C7">
            <v>25</v>
          </cell>
        </row>
        <row r="8">
          <cell r="C8">
            <v>1</v>
          </cell>
        </row>
        <row r="9">
          <cell r="C9">
            <v>61</v>
          </cell>
        </row>
        <row r="10">
          <cell r="C10">
            <v>17</v>
          </cell>
        </row>
        <row r="11">
          <cell r="C11">
            <v>7</v>
          </cell>
        </row>
        <row r="12">
          <cell r="C12">
            <v>2</v>
          </cell>
        </row>
        <row r="13">
          <cell r="C13">
            <v>21</v>
          </cell>
        </row>
        <row r="14">
          <cell r="C14">
            <v>7</v>
          </cell>
        </row>
        <row r="16">
          <cell r="C16">
            <v>74</v>
          </cell>
        </row>
        <row r="17">
          <cell r="C17">
            <v>14</v>
          </cell>
        </row>
        <row r="18">
          <cell r="C18">
            <v>9</v>
          </cell>
        </row>
        <row r="19">
          <cell r="C19">
            <v>9</v>
          </cell>
        </row>
        <row r="20">
          <cell r="C20">
            <v>42</v>
          </cell>
        </row>
        <row r="22">
          <cell r="C22">
            <v>4</v>
          </cell>
        </row>
        <row r="25">
          <cell r="C25">
            <v>476</v>
          </cell>
        </row>
        <row r="27">
          <cell r="C27">
            <v>299</v>
          </cell>
        </row>
        <row r="28">
          <cell r="C28">
            <v>46</v>
          </cell>
        </row>
        <row r="29">
          <cell r="C29">
            <v>5</v>
          </cell>
        </row>
        <row r="30">
          <cell r="C30">
            <v>123</v>
          </cell>
        </row>
        <row r="31">
          <cell r="C31">
            <v>37</v>
          </cell>
        </row>
        <row r="32">
          <cell r="C32">
            <v>12</v>
          </cell>
        </row>
        <row r="33">
          <cell r="C33">
            <v>8</v>
          </cell>
        </row>
        <row r="34">
          <cell r="C34">
            <v>52</v>
          </cell>
        </row>
        <row r="35">
          <cell r="C35">
            <v>16</v>
          </cell>
        </row>
        <row r="37">
          <cell r="C37">
            <v>164</v>
          </cell>
        </row>
        <row r="38">
          <cell r="C38">
            <v>29</v>
          </cell>
        </row>
        <row r="39">
          <cell r="C39">
            <v>18</v>
          </cell>
        </row>
        <row r="40">
          <cell r="C40">
            <v>22</v>
          </cell>
        </row>
        <row r="41">
          <cell r="C41">
            <v>95</v>
          </cell>
        </row>
        <row r="43">
          <cell r="C43">
            <v>13</v>
          </cell>
        </row>
      </sheetData>
      <sheetData sheetId="10">
        <row r="4">
          <cell r="B4">
            <v>1055</v>
          </cell>
          <cell r="C4">
            <v>1038</v>
          </cell>
        </row>
        <row r="6">
          <cell r="C6">
            <v>548</v>
          </cell>
        </row>
        <row r="7">
          <cell r="C7">
            <v>39</v>
          </cell>
        </row>
        <row r="8">
          <cell r="C8">
            <v>21</v>
          </cell>
        </row>
        <row r="9">
          <cell r="C9">
            <v>149</v>
          </cell>
        </row>
        <row r="10">
          <cell r="C10">
            <v>85</v>
          </cell>
        </row>
        <row r="11">
          <cell r="C11">
            <v>22</v>
          </cell>
        </row>
        <row r="12">
          <cell r="C12">
            <v>21</v>
          </cell>
        </row>
        <row r="13">
          <cell r="C13">
            <v>171</v>
          </cell>
        </row>
        <row r="14">
          <cell r="C14">
            <v>40</v>
          </cell>
        </row>
        <row r="16">
          <cell r="C16">
            <v>410</v>
          </cell>
        </row>
        <row r="17">
          <cell r="C17">
            <v>63</v>
          </cell>
        </row>
        <row r="18">
          <cell r="C18">
            <v>51</v>
          </cell>
        </row>
        <row r="19">
          <cell r="C19">
            <v>68</v>
          </cell>
        </row>
        <row r="20">
          <cell r="C20">
            <v>228</v>
          </cell>
        </row>
        <row r="22">
          <cell r="C22">
            <v>80</v>
          </cell>
        </row>
        <row r="25">
          <cell r="C25">
            <v>2093</v>
          </cell>
        </row>
        <row r="27">
          <cell r="C27">
            <v>1148</v>
          </cell>
        </row>
        <row r="28">
          <cell r="C28">
            <v>91</v>
          </cell>
        </row>
        <row r="29">
          <cell r="C29">
            <v>42</v>
          </cell>
        </row>
        <row r="30">
          <cell r="C30">
            <v>336</v>
          </cell>
        </row>
        <row r="31">
          <cell r="C31">
            <v>178</v>
          </cell>
        </row>
        <row r="32">
          <cell r="C32">
            <v>52</v>
          </cell>
        </row>
        <row r="33">
          <cell r="C33">
            <v>41</v>
          </cell>
        </row>
        <row r="34">
          <cell r="C34">
            <v>332</v>
          </cell>
        </row>
        <row r="35">
          <cell r="C35">
            <v>76</v>
          </cell>
        </row>
        <row r="37">
          <cell r="C37">
            <v>798</v>
          </cell>
        </row>
        <row r="38">
          <cell r="C38">
            <v>143</v>
          </cell>
        </row>
        <row r="39">
          <cell r="C39">
            <v>91</v>
          </cell>
        </row>
        <row r="40">
          <cell r="C40">
            <v>128</v>
          </cell>
        </row>
        <row r="41">
          <cell r="C41">
            <v>436</v>
          </cell>
        </row>
        <row r="43">
          <cell r="C43">
            <v>147</v>
          </cell>
        </row>
      </sheetData>
      <sheetData sheetId="11">
        <row r="4">
          <cell r="B4">
            <v>23502</v>
          </cell>
          <cell r="C4">
            <v>22915</v>
          </cell>
        </row>
        <row r="6">
          <cell r="C6">
            <v>12819</v>
          </cell>
        </row>
        <row r="7">
          <cell r="C7">
            <v>1546</v>
          </cell>
        </row>
        <row r="8">
          <cell r="C8">
            <v>815</v>
          </cell>
        </row>
        <row r="9">
          <cell r="C9">
            <v>4066</v>
          </cell>
        </row>
        <row r="10">
          <cell r="C10">
            <v>1344</v>
          </cell>
        </row>
        <row r="11">
          <cell r="C11">
            <v>848</v>
          </cell>
        </row>
        <row r="12">
          <cell r="C12">
            <v>462</v>
          </cell>
        </row>
        <row r="13">
          <cell r="C13">
            <v>3165</v>
          </cell>
        </row>
        <row r="14">
          <cell r="C14">
            <v>573</v>
          </cell>
        </row>
        <row r="16">
          <cell r="C16">
            <v>8834</v>
          </cell>
        </row>
        <row r="17">
          <cell r="C17">
            <v>1437</v>
          </cell>
        </row>
        <row r="18">
          <cell r="C18">
            <v>737</v>
          </cell>
        </row>
        <row r="19">
          <cell r="C19">
            <v>1328</v>
          </cell>
        </row>
        <row r="20">
          <cell r="C20">
            <v>5332</v>
          </cell>
        </row>
        <row r="22">
          <cell r="C22">
            <v>1262</v>
          </cell>
        </row>
      </sheetData>
      <sheetData sheetId="12">
        <row r="4">
          <cell r="B4">
            <v>11108</v>
          </cell>
          <cell r="C4">
            <v>10543</v>
          </cell>
        </row>
        <row r="6">
          <cell r="C6">
            <v>6400</v>
          </cell>
        </row>
        <row r="7">
          <cell r="C7">
            <v>1021</v>
          </cell>
        </row>
        <row r="8">
          <cell r="C8">
            <v>344</v>
          </cell>
        </row>
        <row r="9">
          <cell r="C9">
            <v>1902</v>
          </cell>
        </row>
        <row r="10">
          <cell r="C10">
            <v>726</v>
          </cell>
        </row>
        <row r="11">
          <cell r="C11">
            <v>437</v>
          </cell>
        </row>
        <row r="12">
          <cell r="C12">
            <v>214</v>
          </cell>
        </row>
        <row r="13">
          <cell r="C13">
            <v>1441</v>
          </cell>
        </row>
        <row r="14">
          <cell r="C14">
            <v>315</v>
          </cell>
        </row>
        <row r="16">
          <cell r="C16">
            <v>3582</v>
          </cell>
        </row>
        <row r="17">
          <cell r="C17">
            <v>663</v>
          </cell>
        </row>
        <row r="18">
          <cell r="C18">
            <v>328</v>
          </cell>
        </row>
        <row r="19">
          <cell r="C19">
            <v>516</v>
          </cell>
        </row>
        <row r="20">
          <cell r="C20">
            <v>2075</v>
          </cell>
        </row>
        <row r="22">
          <cell r="C22">
            <v>561</v>
          </cell>
        </row>
      </sheetData>
      <sheetData sheetId="13">
        <row r="4">
          <cell r="B4">
            <v>16878</v>
          </cell>
          <cell r="C4">
            <v>16422</v>
          </cell>
        </row>
        <row r="6">
          <cell r="C6">
            <v>9072</v>
          </cell>
        </row>
        <row r="7">
          <cell r="C7">
            <v>885</v>
          </cell>
        </row>
        <row r="8">
          <cell r="C8">
            <v>615</v>
          </cell>
        </row>
        <row r="9">
          <cell r="C9">
            <v>2925</v>
          </cell>
        </row>
        <row r="10">
          <cell r="C10">
            <v>983</v>
          </cell>
        </row>
        <row r="11">
          <cell r="C11">
            <v>648</v>
          </cell>
        </row>
        <row r="12">
          <cell r="C12">
            <v>349</v>
          </cell>
        </row>
        <row r="13">
          <cell r="C13">
            <v>2287</v>
          </cell>
        </row>
        <row r="14">
          <cell r="C14">
            <v>380</v>
          </cell>
        </row>
        <row r="16">
          <cell r="C16">
            <v>6883</v>
          </cell>
        </row>
        <row r="17">
          <cell r="C17">
            <v>1212</v>
          </cell>
        </row>
        <row r="18">
          <cell r="C18">
            <v>610</v>
          </cell>
        </row>
        <row r="19">
          <cell r="C19">
            <v>949</v>
          </cell>
        </row>
        <row r="20">
          <cell r="C20">
            <v>4112</v>
          </cell>
        </row>
        <row r="22">
          <cell r="C22">
            <v>467</v>
          </cell>
        </row>
      </sheetData>
      <sheetData sheetId="14">
        <row r="4">
          <cell r="B4">
            <v>8962</v>
          </cell>
          <cell r="C4">
            <v>8581</v>
          </cell>
        </row>
        <row r="6">
          <cell r="C6">
            <v>4543</v>
          </cell>
        </row>
        <row r="7">
          <cell r="C7">
            <v>1106</v>
          </cell>
        </row>
        <row r="8">
          <cell r="C8">
            <v>195</v>
          </cell>
        </row>
        <row r="9">
          <cell r="C9">
            <v>1193</v>
          </cell>
        </row>
        <row r="10">
          <cell r="C10">
            <v>458</v>
          </cell>
        </row>
        <row r="11">
          <cell r="C11">
            <v>353</v>
          </cell>
        </row>
        <row r="12">
          <cell r="C12">
            <v>122</v>
          </cell>
        </row>
        <row r="13">
          <cell r="C13">
            <v>912</v>
          </cell>
        </row>
        <row r="14">
          <cell r="C14">
            <v>204</v>
          </cell>
        </row>
        <row r="16">
          <cell r="C16">
            <v>2598</v>
          </cell>
        </row>
        <row r="17">
          <cell r="C17">
            <v>329</v>
          </cell>
        </row>
        <row r="18">
          <cell r="C18">
            <v>207</v>
          </cell>
        </row>
        <row r="19">
          <cell r="C19">
            <v>320</v>
          </cell>
        </row>
        <row r="20">
          <cell r="C20">
            <v>1742</v>
          </cell>
        </row>
        <row r="22">
          <cell r="C22">
            <v>1440</v>
          </cell>
        </row>
      </sheetData>
      <sheetData sheetId="15">
        <row r="4">
          <cell r="B4">
            <v>17550</v>
          </cell>
          <cell r="C4">
            <v>17351</v>
          </cell>
        </row>
        <row r="6">
          <cell r="C6">
            <v>10202</v>
          </cell>
        </row>
        <row r="7">
          <cell r="C7">
            <v>1828</v>
          </cell>
        </row>
        <row r="8">
          <cell r="C8">
            <v>570</v>
          </cell>
        </row>
        <row r="9">
          <cell r="C9">
            <v>2848</v>
          </cell>
        </row>
        <row r="10">
          <cell r="C10">
            <v>940</v>
          </cell>
        </row>
        <row r="11">
          <cell r="C11">
            <v>901</v>
          </cell>
        </row>
        <row r="12">
          <cell r="C12">
            <v>312</v>
          </cell>
        </row>
        <row r="13">
          <cell r="C13">
            <v>2297</v>
          </cell>
        </row>
        <row r="14">
          <cell r="C14">
            <v>506</v>
          </cell>
        </row>
        <row r="16">
          <cell r="C16">
            <v>6855</v>
          </cell>
        </row>
        <row r="17">
          <cell r="C17">
            <v>826</v>
          </cell>
        </row>
        <row r="18">
          <cell r="C18">
            <v>481</v>
          </cell>
        </row>
        <row r="19">
          <cell r="C19">
            <v>814</v>
          </cell>
        </row>
        <row r="20">
          <cell r="C20">
            <v>4734</v>
          </cell>
        </row>
        <row r="22">
          <cell r="C22">
            <v>294</v>
          </cell>
        </row>
      </sheetData>
      <sheetData sheetId="16">
        <row r="4">
          <cell r="B4">
            <v>6394</v>
          </cell>
          <cell r="C4">
            <v>6194</v>
          </cell>
        </row>
        <row r="6">
          <cell r="C6">
            <v>4225</v>
          </cell>
        </row>
        <row r="7">
          <cell r="C7">
            <v>469</v>
          </cell>
        </row>
        <row r="8">
          <cell r="C8">
            <v>405</v>
          </cell>
        </row>
        <row r="9">
          <cell r="C9">
            <v>964</v>
          </cell>
        </row>
        <row r="10">
          <cell r="C10">
            <v>592</v>
          </cell>
        </row>
        <row r="11">
          <cell r="C11">
            <v>348</v>
          </cell>
        </row>
        <row r="12">
          <cell r="C12">
            <v>140</v>
          </cell>
        </row>
        <row r="13">
          <cell r="C13">
            <v>1119</v>
          </cell>
        </row>
        <row r="14">
          <cell r="C14">
            <v>188</v>
          </cell>
        </row>
        <row r="16">
          <cell r="C16">
            <v>1957</v>
          </cell>
        </row>
        <row r="17">
          <cell r="C17">
            <v>332</v>
          </cell>
        </row>
        <row r="18">
          <cell r="C18">
            <v>167</v>
          </cell>
        </row>
        <row r="19">
          <cell r="C19">
            <v>275</v>
          </cell>
        </row>
        <row r="20">
          <cell r="C20">
            <v>1183</v>
          </cell>
        </row>
        <row r="22">
          <cell r="C22">
            <v>12</v>
          </cell>
        </row>
      </sheetData>
      <sheetData sheetId="17">
        <row r="4">
          <cell r="B4">
            <v>5813</v>
          </cell>
          <cell r="C4">
            <v>5431</v>
          </cell>
        </row>
        <row r="6">
          <cell r="C6">
            <v>3489</v>
          </cell>
        </row>
        <row r="7">
          <cell r="C7">
            <v>576</v>
          </cell>
        </row>
        <row r="8">
          <cell r="C8">
            <v>193</v>
          </cell>
        </row>
        <row r="9">
          <cell r="C9">
            <v>1060</v>
          </cell>
        </row>
        <row r="10">
          <cell r="C10">
            <v>425</v>
          </cell>
        </row>
        <row r="11">
          <cell r="C11">
            <v>249</v>
          </cell>
        </row>
        <row r="12">
          <cell r="C12">
            <v>118</v>
          </cell>
        </row>
        <row r="13">
          <cell r="C13">
            <v>712</v>
          </cell>
        </row>
        <row r="14">
          <cell r="C14">
            <v>156</v>
          </cell>
        </row>
        <row r="16">
          <cell r="C16">
            <v>1644</v>
          </cell>
        </row>
        <row r="17">
          <cell r="C17">
            <v>309</v>
          </cell>
        </row>
        <row r="18">
          <cell r="C18">
            <v>137</v>
          </cell>
        </row>
        <row r="19">
          <cell r="C19">
            <v>249</v>
          </cell>
        </row>
        <row r="20">
          <cell r="C20">
            <v>949</v>
          </cell>
        </row>
        <row r="22">
          <cell r="C22">
            <v>298</v>
          </cell>
        </row>
      </sheetData>
      <sheetData sheetId="18">
        <row r="4">
          <cell r="B4">
            <v>5295</v>
          </cell>
          <cell r="C4">
            <v>5112</v>
          </cell>
        </row>
        <row r="6">
          <cell r="C6">
            <v>2911</v>
          </cell>
        </row>
        <row r="7">
          <cell r="C7">
            <v>445</v>
          </cell>
        </row>
        <row r="8">
          <cell r="C8">
            <v>151</v>
          </cell>
        </row>
        <row r="9">
          <cell r="C9">
            <v>842</v>
          </cell>
        </row>
        <row r="10">
          <cell r="C10">
            <v>301</v>
          </cell>
        </row>
        <row r="11">
          <cell r="C11">
            <v>188</v>
          </cell>
        </row>
        <row r="12">
          <cell r="C12">
            <v>96</v>
          </cell>
        </row>
        <row r="13">
          <cell r="C13">
            <v>729</v>
          </cell>
        </row>
        <row r="14">
          <cell r="C14">
            <v>159</v>
          </cell>
        </row>
        <row r="16">
          <cell r="C16">
            <v>1938</v>
          </cell>
        </row>
        <row r="17">
          <cell r="C17">
            <v>354</v>
          </cell>
        </row>
        <row r="18">
          <cell r="C18">
            <v>191</v>
          </cell>
        </row>
        <row r="19">
          <cell r="C19">
            <v>267</v>
          </cell>
        </row>
        <row r="20">
          <cell r="C20">
            <v>1126</v>
          </cell>
        </row>
        <row r="22">
          <cell r="C22">
            <v>263</v>
          </cell>
        </row>
      </sheetData>
      <sheetData sheetId="19">
        <row r="4">
          <cell r="B4">
            <v>10338</v>
          </cell>
          <cell r="C4">
            <v>9998</v>
          </cell>
        </row>
        <row r="6">
          <cell r="C6">
            <v>5381</v>
          </cell>
        </row>
        <row r="7">
          <cell r="C7">
            <v>793</v>
          </cell>
        </row>
        <row r="8">
          <cell r="C8">
            <v>289</v>
          </cell>
        </row>
        <row r="9">
          <cell r="C9">
            <v>1684</v>
          </cell>
        </row>
        <row r="10">
          <cell r="C10">
            <v>585</v>
          </cell>
        </row>
        <row r="11">
          <cell r="C11">
            <v>346</v>
          </cell>
        </row>
        <row r="12">
          <cell r="C12">
            <v>184</v>
          </cell>
        </row>
        <row r="13">
          <cell r="C13">
            <v>1223</v>
          </cell>
        </row>
        <row r="14">
          <cell r="C14">
            <v>277</v>
          </cell>
        </row>
        <row r="16">
          <cell r="C16">
            <v>3999</v>
          </cell>
        </row>
        <row r="17">
          <cell r="C17">
            <v>650</v>
          </cell>
        </row>
        <row r="18">
          <cell r="C18">
            <v>334</v>
          </cell>
        </row>
        <row r="19">
          <cell r="C19">
            <v>516</v>
          </cell>
        </row>
        <row r="20">
          <cell r="C20">
            <v>2499</v>
          </cell>
        </row>
        <row r="22">
          <cell r="C22">
            <v>618</v>
          </cell>
        </row>
      </sheetData>
      <sheetData sheetId="20">
        <row r="4">
          <cell r="B4">
            <v>11454</v>
          </cell>
          <cell r="C4">
            <v>11133</v>
          </cell>
        </row>
        <row r="6">
          <cell r="C6">
            <v>5919</v>
          </cell>
        </row>
        <row r="7">
          <cell r="C7">
            <v>746</v>
          </cell>
        </row>
        <row r="8">
          <cell r="C8">
            <v>361</v>
          </cell>
        </row>
        <row r="9">
          <cell r="C9">
            <v>1817</v>
          </cell>
        </row>
        <row r="10">
          <cell r="C10">
            <v>606</v>
          </cell>
        </row>
        <row r="11">
          <cell r="C11">
            <v>386</v>
          </cell>
        </row>
        <row r="12">
          <cell r="C12">
            <v>209</v>
          </cell>
        </row>
        <row r="13">
          <cell r="C13">
            <v>1479</v>
          </cell>
        </row>
        <row r="14">
          <cell r="C14">
            <v>315</v>
          </cell>
        </row>
        <row r="16">
          <cell r="C16">
            <v>4536</v>
          </cell>
        </row>
        <row r="17">
          <cell r="C17">
            <v>684</v>
          </cell>
        </row>
        <row r="18">
          <cell r="C18">
            <v>380</v>
          </cell>
        </row>
        <row r="19">
          <cell r="C19">
            <v>676</v>
          </cell>
        </row>
        <row r="20">
          <cell r="C20">
            <v>2796</v>
          </cell>
        </row>
        <row r="22">
          <cell r="C22">
            <v>678</v>
          </cell>
        </row>
      </sheetData>
      <sheetData sheetId="21">
        <row r="4">
          <cell r="B4">
            <v>4980</v>
          </cell>
          <cell r="C4">
            <v>4838</v>
          </cell>
        </row>
        <row r="6">
          <cell r="C6">
            <v>2628</v>
          </cell>
        </row>
        <row r="7">
          <cell r="C7">
            <v>251</v>
          </cell>
        </row>
        <row r="8">
          <cell r="C8">
            <v>168</v>
          </cell>
        </row>
        <row r="9">
          <cell r="C9">
            <v>832</v>
          </cell>
        </row>
        <row r="10">
          <cell r="C10">
            <v>301</v>
          </cell>
        </row>
        <row r="11">
          <cell r="C11">
            <v>195</v>
          </cell>
        </row>
        <row r="12">
          <cell r="C12">
            <v>111</v>
          </cell>
        </row>
        <row r="13">
          <cell r="C13">
            <v>656</v>
          </cell>
        </row>
        <row r="14">
          <cell r="C14">
            <v>114</v>
          </cell>
        </row>
        <row r="16">
          <cell r="C16">
            <v>2035</v>
          </cell>
        </row>
        <row r="17">
          <cell r="C17">
            <v>318</v>
          </cell>
        </row>
        <row r="18">
          <cell r="C18">
            <v>195</v>
          </cell>
        </row>
        <row r="19">
          <cell r="C19">
            <v>289</v>
          </cell>
        </row>
        <row r="20">
          <cell r="C20">
            <v>1233</v>
          </cell>
        </row>
        <row r="22">
          <cell r="C22">
            <v>175</v>
          </cell>
        </row>
      </sheetData>
      <sheetData sheetId="22">
        <row r="4">
          <cell r="B4">
            <v>6535</v>
          </cell>
          <cell r="C4">
            <v>6286</v>
          </cell>
        </row>
        <row r="6">
          <cell r="C6">
            <v>3595</v>
          </cell>
        </row>
        <row r="7">
          <cell r="C7">
            <v>393</v>
          </cell>
        </row>
        <row r="8">
          <cell r="C8">
            <v>276</v>
          </cell>
        </row>
        <row r="9">
          <cell r="C9">
            <v>1093</v>
          </cell>
        </row>
        <row r="10">
          <cell r="C10">
            <v>374</v>
          </cell>
        </row>
        <row r="11">
          <cell r="C11">
            <v>238</v>
          </cell>
        </row>
        <row r="12">
          <cell r="C12">
            <v>129</v>
          </cell>
        </row>
        <row r="13">
          <cell r="C13">
            <v>942</v>
          </cell>
        </row>
        <row r="14">
          <cell r="C14">
            <v>150</v>
          </cell>
        </row>
        <row r="16">
          <cell r="C16">
            <v>2510</v>
          </cell>
        </row>
        <row r="17">
          <cell r="C17">
            <v>503</v>
          </cell>
        </row>
        <row r="18">
          <cell r="C18">
            <v>223</v>
          </cell>
        </row>
        <row r="19">
          <cell r="C19">
            <v>321</v>
          </cell>
        </row>
        <row r="20">
          <cell r="C20">
            <v>1463</v>
          </cell>
        </row>
        <row r="22">
          <cell r="C22">
            <v>181</v>
          </cell>
        </row>
      </sheetData>
      <sheetData sheetId="23">
        <row r="4">
          <cell r="B4">
            <v>5363</v>
          </cell>
          <cell r="C4">
            <v>5298</v>
          </cell>
        </row>
        <row r="6">
          <cell r="C6">
            <v>2849</v>
          </cell>
        </row>
        <row r="7">
          <cell r="C7">
            <v>241</v>
          </cell>
        </row>
        <row r="8">
          <cell r="C8">
            <v>171</v>
          </cell>
        </row>
        <row r="9">
          <cell r="C9">
            <v>1000</v>
          </cell>
        </row>
        <row r="10">
          <cell r="C10">
            <v>308</v>
          </cell>
        </row>
        <row r="11">
          <cell r="C11">
            <v>215</v>
          </cell>
        </row>
        <row r="12">
          <cell r="C12">
            <v>109</v>
          </cell>
        </row>
        <row r="13">
          <cell r="C13">
            <v>689</v>
          </cell>
        </row>
        <row r="14">
          <cell r="C14">
            <v>116</v>
          </cell>
        </row>
        <row r="16">
          <cell r="C16">
            <v>2338</v>
          </cell>
        </row>
        <row r="17">
          <cell r="C17">
            <v>391</v>
          </cell>
        </row>
        <row r="18">
          <cell r="C18">
            <v>192</v>
          </cell>
        </row>
        <row r="19">
          <cell r="C19">
            <v>339</v>
          </cell>
        </row>
        <row r="20">
          <cell r="C20">
            <v>1416</v>
          </cell>
        </row>
        <row r="22">
          <cell r="C22">
            <v>111</v>
          </cell>
        </row>
      </sheetData>
      <sheetData sheetId="24">
        <row r="4">
          <cell r="B4">
            <v>18069</v>
          </cell>
          <cell r="C4">
            <v>17370</v>
          </cell>
        </row>
        <row r="6">
          <cell r="C6">
            <v>9304</v>
          </cell>
        </row>
        <row r="7">
          <cell r="C7">
            <v>1816</v>
          </cell>
        </row>
        <row r="8">
          <cell r="C8">
            <v>447</v>
          </cell>
        </row>
        <row r="9">
          <cell r="C9">
            <v>2467</v>
          </cell>
        </row>
        <row r="10">
          <cell r="C10">
            <v>1062</v>
          </cell>
        </row>
        <row r="11">
          <cell r="C11">
            <v>711</v>
          </cell>
        </row>
        <row r="12">
          <cell r="C12">
            <v>360</v>
          </cell>
        </row>
        <row r="13">
          <cell r="C13">
            <v>1959</v>
          </cell>
        </row>
        <row r="14">
          <cell r="C14">
            <v>482</v>
          </cell>
        </row>
        <row r="16">
          <cell r="C16">
            <v>6171</v>
          </cell>
        </row>
        <row r="17">
          <cell r="C17">
            <v>1079</v>
          </cell>
        </row>
        <row r="18">
          <cell r="C18">
            <v>489</v>
          </cell>
        </row>
        <row r="19">
          <cell r="C19">
            <v>883</v>
          </cell>
        </row>
        <row r="20">
          <cell r="C20">
            <v>3720</v>
          </cell>
        </row>
        <row r="22">
          <cell r="C22">
            <v>1895</v>
          </cell>
        </row>
      </sheetData>
      <sheetData sheetId="25">
        <row r="4">
          <cell r="B4">
            <v>11258</v>
          </cell>
          <cell r="C4">
            <v>10879</v>
          </cell>
        </row>
        <row r="6">
          <cell r="C6">
            <v>7019</v>
          </cell>
        </row>
        <row r="7">
          <cell r="C7">
            <v>702</v>
          </cell>
        </row>
        <row r="8">
          <cell r="C8">
            <v>508</v>
          </cell>
        </row>
        <row r="9">
          <cell r="C9">
            <v>2203</v>
          </cell>
        </row>
        <row r="10">
          <cell r="C10">
            <v>795</v>
          </cell>
        </row>
        <row r="11">
          <cell r="C11">
            <v>496</v>
          </cell>
        </row>
        <row r="12">
          <cell r="C12">
            <v>235</v>
          </cell>
        </row>
        <row r="13">
          <cell r="C13">
            <v>1734</v>
          </cell>
        </row>
        <row r="14">
          <cell r="C14">
            <v>346</v>
          </cell>
        </row>
        <row r="16">
          <cell r="C16">
            <v>3819</v>
          </cell>
        </row>
        <row r="17">
          <cell r="C17">
            <v>742</v>
          </cell>
        </row>
        <row r="18">
          <cell r="C18">
            <v>357</v>
          </cell>
        </row>
        <row r="19">
          <cell r="C19">
            <v>560</v>
          </cell>
        </row>
        <row r="20">
          <cell r="C20">
            <v>2160</v>
          </cell>
        </row>
        <row r="22">
          <cell r="C22">
            <v>41</v>
          </cell>
        </row>
      </sheetData>
      <sheetData sheetId="26">
        <row r="4">
          <cell r="B4">
            <v>11996</v>
          </cell>
          <cell r="C4">
            <v>11643</v>
          </cell>
        </row>
        <row r="6">
          <cell r="C6">
            <v>6447</v>
          </cell>
        </row>
        <row r="7">
          <cell r="C7">
            <v>580</v>
          </cell>
        </row>
        <row r="8">
          <cell r="C8">
            <v>407</v>
          </cell>
        </row>
        <row r="9">
          <cell r="C9">
            <v>2307</v>
          </cell>
        </row>
        <row r="10">
          <cell r="C10">
            <v>653</v>
          </cell>
        </row>
        <row r="11">
          <cell r="C11">
            <v>392</v>
          </cell>
        </row>
        <row r="12">
          <cell r="C12">
            <v>212</v>
          </cell>
        </row>
        <row r="13">
          <cell r="C13">
            <v>1591</v>
          </cell>
        </row>
        <row r="14">
          <cell r="C14">
            <v>305</v>
          </cell>
        </row>
        <row r="16">
          <cell r="C16">
            <v>5157</v>
          </cell>
        </row>
        <row r="17">
          <cell r="C17">
            <v>821</v>
          </cell>
        </row>
        <row r="18">
          <cell r="C18">
            <v>427</v>
          </cell>
        </row>
        <row r="19">
          <cell r="C19">
            <v>773</v>
          </cell>
        </row>
        <row r="20">
          <cell r="C20">
            <v>3136</v>
          </cell>
        </row>
        <row r="22">
          <cell r="C22">
            <v>39</v>
          </cell>
        </row>
      </sheetData>
      <sheetData sheetId="27">
        <row r="4">
          <cell r="B4">
            <v>5292</v>
          </cell>
          <cell r="C4">
            <v>5093</v>
          </cell>
        </row>
        <row r="6">
          <cell r="C6">
            <v>2708</v>
          </cell>
        </row>
        <row r="7">
          <cell r="C7">
            <v>247</v>
          </cell>
        </row>
        <row r="8">
          <cell r="C8">
            <v>181</v>
          </cell>
        </row>
        <row r="9">
          <cell r="C9">
            <v>890</v>
          </cell>
        </row>
        <row r="10">
          <cell r="C10">
            <v>259</v>
          </cell>
        </row>
        <row r="11">
          <cell r="C11">
            <v>150</v>
          </cell>
        </row>
        <row r="12">
          <cell r="C12">
            <v>99</v>
          </cell>
        </row>
        <row r="13">
          <cell r="C13">
            <v>781</v>
          </cell>
        </row>
        <row r="14">
          <cell r="C14">
            <v>101</v>
          </cell>
        </row>
        <row r="16">
          <cell r="C16">
            <v>2281</v>
          </cell>
        </row>
        <row r="17">
          <cell r="C17">
            <v>376</v>
          </cell>
        </row>
        <row r="18">
          <cell r="C18">
            <v>225</v>
          </cell>
        </row>
        <row r="19">
          <cell r="C19">
            <v>277</v>
          </cell>
        </row>
        <row r="20">
          <cell r="C20">
            <v>1403</v>
          </cell>
        </row>
        <row r="22">
          <cell r="C22">
            <v>104</v>
          </cell>
        </row>
      </sheetData>
      <sheetData sheetId="28">
        <row r="4">
          <cell r="B4">
            <v>2874</v>
          </cell>
          <cell r="C4">
            <v>2805</v>
          </cell>
        </row>
        <row r="6">
          <cell r="C6">
            <v>1183</v>
          </cell>
        </row>
        <row r="7">
          <cell r="C7">
            <v>90</v>
          </cell>
        </row>
        <row r="8">
          <cell r="C8">
            <v>59</v>
          </cell>
        </row>
        <row r="9">
          <cell r="C9">
            <v>428</v>
          </cell>
        </row>
        <row r="10">
          <cell r="C10">
            <v>117</v>
          </cell>
        </row>
        <row r="11">
          <cell r="C11">
            <v>65</v>
          </cell>
        </row>
        <row r="12">
          <cell r="C12">
            <v>47</v>
          </cell>
        </row>
        <row r="13">
          <cell r="C13">
            <v>328</v>
          </cell>
        </row>
        <row r="14">
          <cell r="C14">
            <v>49</v>
          </cell>
        </row>
        <row r="16">
          <cell r="C16">
            <v>1394</v>
          </cell>
        </row>
        <row r="17">
          <cell r="C17">
            <v>171</v>
          </cell>
        </row>
        <row r="18">
          <cell r="C18">
            <v>143</v>
          </cell>
        </row>
        <row r="19">
          <cell r="C19">
            <v>151</v>
          </cell>
        </row>
        <row r="20">
          <cell r="C20">
            <v>929</v>
          </cell>
        </row>
        <row r="22">
          <cell r="C22">
            <v>228</v>
          </cell>
        </row>
      </sheetData>
      <sheetData sheetId="29">
        <row r="4">
          <cell r="B4">
            <v>289</v>
          </cell>
          <cell r="C4">
            <v>306</v>
          </cell>
        </row>
        <row r="6">
          <cell r="C6">
            <v>111</v>
          </cell>
        </row>
        <row r="7">
          <cell r="C7">
            <v>10</v>
          </cell>
        </row>
        <row r="8">
          <cell r="C8">
            <v>7</v>
          </cell>
        </row>
        <row r="9">
          <cell r="C9">
            <v>33</v>
          </cell>
        </row>
        <row r="10">
          <cell r="C10">
            <v>14</v>
          </cell>
        </row>
        <row r="11">
          <cell r="C11">
            <v>3</v>
          </cell>
        </row>
        <row r="12">
          <cell r="C12">
            <v>3</v>
          </cell>
        </row>
        <row r="13">
          <cell r="C13">
            <v>37</v>
          </cell>
        </row>
        <row r="14">
          <cell r="C14">
            <v>4</v>
          </cell>
        </row>
        <row r="16">
          <cell r="C16">
            <v>178</v>
          </cell>
        </row>
        <row r="17">
          <cell r="C17">
            <v>20</v>
          </cell>
        </row>
        <row r="18">
          <cell r="C18">
            <v>11</v>
          </cell>
        </row>
        <row r="19">
          <cell r="C19">
            <v>13</v>
          </cell>
        </row>
        <row r="20">
          <cell r="C20">
            <v>134</v>
          </cell>
        </row>
        <row r="22">
          <cell r="C22">
            <v>17</v>
          </cell>
        </row>
      </sheetData>
      <sheetData sheetId="30">
        <row r="4">
          <cell r="B4">
            <v>15333</v>
          </cell>
          <cell r="C4">
            <v>13216</v>
          </cell>
        </row>
        <row r="6">
          <cell r="C6">
            <v>7247</v>
          </cell>
        </row>
        <row r="7">
          <cell r="C7">
            <v>683</v>
          </cell>
        </row>
        <row r="8">
          <cell r="C8">
            <v>438</v>
          </cell>
        </row>
        <row r="9">
          <cell r="C9">
            <v>2419</v>
          </cell>
        </row>
        <row r="10">
          <cell r="C10">
            <v>999</v>
          </cell>
        </row>
        <row r="11">
          <cell r="C11">
            <v>387</v>
          </cell>
        </row>
        <row r="12">
          <cell r="C12">
            <v>277</v>
          </cell>
        </row>
        <row r="13">
          <cell r="C13">
            <v>1710</v>
          </cell>
        </row>
        <row r="14">
          <cell r="C14">
            <v>334</v>
          </cell>
        </row>
        <row r="16">
          <cell r="C16">
            <v>5152</v>
          </cell>
        </row>
        <row r="17">
          <cell r="C17">
            <v>1124</v>
          </cell>
        </row>
        <row r="18">
          <cell r="C18">
            <v>509</v>
          </cell>
        </row>
        <row r="19">
          <cell r="C19">
            <v>805</v>
          </cell>
        </row>
        <row r="20">
          <cell r="C20">
            <v>2714</v>
          </cell>
        </row>
        <row r="22">
          <cell r="C22">
            <v>817</v>
          </cell>
        </row>
      </sheetData>
      <sheetData sheetId="31">
        <row r="4">
          <cell r="B4">
            <v>9000</v>
          </cell>
          <cell r="C4">
            <v>9442</v>
          </cell>
        </row>
        <row r="6">
          <cell r="C6">
            <v>5066</v>
          </cell>
        </row>
        <row r="7">
          <cell r="C7">
            <v>485</v>
          </cell>
        </row>
        <row r="8">
          <cell r="C8">
            <v>344</v>
          </cell>
        </row>
        <row r="9">
          <cell r="C9">
            <v>1670</v>
          </cell>
        </row>
        <row r="10">
          <cell r="C10">
            <v>566</v>
          </cell>
        </row>
        <row r="11">
          <cell r="C11">
            <v>279</v>
          </cell>
        </row>
        <row r="12">
          <cell r="C12">
            <v>181</v>
          </cell>
        </row>
        <row r="13">
          <cell r="C13">
            <v>1311</v>
          </cell>
        </row>
        <row r="14">
          <cell r="C14">
            <v>230</v>
          </cell>
        </row>
        <row r="16">
          <cell r="C16">
            <v>3732</v>
          </cell>
        </row>
        <row r="17">
          <cell r="C17">
            <v>700</v>
          </cell>
        </row>
        <row r="18">
          <cell r="C18">
            <v>391</v>
          </cell>
        </row>
        <row r="19">
          <cell r="C19">
            <v>606</v>
          </cell>
        </row>
        <row r="20">
          <cell r="C20">
            <v>2035</v>
          </cell>
        </row>
        <row r="22">
          <cell r="C22">
            <v>644</v>
          </cell>
        </row>
      </sheetData>
      <sheetData sheetId="32">
        <row r="4">
          <cell r="B4">
            <v>7895</v>
          </cell>
          <cell r="C4">
            <v>8087</v>
          </cell>
        </row>
        <row r="6">
          <cell r="C6">
            <v>4257</v>
          </cell>
        </row>
        <row r="7">
          <cell r="C7">
            <v>449</v>
          </cell>
        </row>
        <row r="8">
          <cell r="C8">
            <v>257</v>
          </cell>
        </row>
        <row r="9">
          <cell r="C9">
            <v>1391</v>
          </cell>
        </row>
        <row r="10">
          <cell r="C10">
            <v>395</v>
          </cell>
        </row>
        <row r="11">
          <cell r="C11">
            <v>250</v>
          </cell>
        </row>
        <row r="12">
          <cell r="C12">
            <v>186</v>
          </cell>
        </row>
        <row r="13">
          <cell r="C13">
            <v>1112</v>
          </cell>
        </row>
        <row r="14">
          <cell r="C14">
            <v>217</v>
          </cell>
        </row>
        <row r="16">
          <cell r="C16">
            <v>3261</v>
          </cell>
        </row>
        <row r="17">
          <cell r="C17">
            <v>559</v>
          </cell>
        </row>
        <row r="18">
          <cell r="C18">
            <v>271</v>
          </cell>
        </row>
        <row r="19">
          <cell r="C19">
            <v>432</v>
          </cell>
        </row>
        <row r="20">
          <cell r="C20">
            <v>1999</v>
          </cell>
        </row>
        <row r="22">
          <cell r="C22">
            <v>569</v>
          </cell>
        </row>
      </sheetData>
      <sheetData sheetId="33">
        <row r="4">
          <cell r="B4">
            <v>7690</v>
          </cell>
          <cell r="C4">
            <v>7533</v>
          </cell>
        </row>
        <row r="6">
          <cell r="C6">
            <v>4172</v>
          </cell>
        </row>
        <row r="7">
          <cell r="C7">
            <v>600</v>
          </cell>
        </row>
        <row r="8">
          <cell r="C8">
            <v>256</v>
          </cell>
        </row>
        <row r="9">
          <cell r="C9">
            <v>1282</v>
          </cell>
        </row>
        <row r="10">
          <cell r="C10">
            <v>430</v>
          </cell>
        </row>
        <row r="11">
          <cell r="C11">
            <v>282</v>
          </cell>
        </row>
        <row r="12">
          <cell r="C12">
            <v>145</v>
          </cell>
        </row>
        <row r="13">
          <cell r="C13">
            <v>981</v>
          </cell>
        </row>
        <row r="14">
          <cell r="C14">
            <v>196</v>
          </cell>
        </row>
        <row r="16">
          <cell r="C16">
            <v>3180</v>
          </cell>
        </row>
        <row r="17">
          <cell r="C17">
            <v>530</v>
          </cell>
        </row>
        <row r="18">
          <cell r="C18">
            <v>252</v>
          </cell>
        </row>
        <row r="19">
          <cell r="C19">
            <v>383</v>
          </cell>
        </row>
        <row r="20">
          <cell r="C20">
            <v>2015</v>
          </cell>
        </row>
        <row r="22">
          <cell r="C22">
            <v>181</v>
          </cell>
        </row>
      </sheetData>
      <sheetData sheetId="34">
        <row r="4">
          <cell r="B4">
            <v>9860</v>
          </cell>
          <cell r="C4">
            <v>9818</v>
          </cell>
        </row>
        <row r="6">
          <cell r="C6">
            <v>6030</v>
          </cell>
        </row>
        <row r="7">
          <cell r="C7">
            <v>1228</v>
          </cell>
        </row>
        <row r="8">
          <cell r="C8">
            <v>314</v>
          </cell>
        </row>
        <row r="9">
          <cell r="C9">
            <v>1566</v>
          </cell>
        </row>
        <row r="10">
          <cell r="C10">
            <v>510</v>
          </cell>
        </row>
        <row r="11">
          <cell r="C11">
            <v>619</v>
          </cell>
        </row>
        <row r="12">
          <cell r="C12">
            <v>167</v>
          </cell>
        </row>
        <row r="13">
          <cell r="C13">
            <v>1316</v>
          </cell>
        </row>
        <row r="14">
          <cell r="C14">
            <v>310</v>
          </cell>
        </row>
        <row r="16">
          <cell r="C16">
            <v>3675</v>
          </cell>
        </row>
        <row r="17">
          <cell r="C17">
            <v>296</v>
          </cell>
        </row>
        <row r="18">
          <cell r="C18">
            <v>229</v>
          </cell>
        </row>
        <row r="19">
          <cell r="C19">
            <v>431</v>
          </cell>
        </row>
        <row r="20">
          <cell r="C20">
            <v>2719</v>
          </cell>
        </row>
        <row r="22">
          <cell r="C22">
            <v>113</v>
          </cell>
        </row>
      </sheetData>
      <sheetData sheetId="35">
        <row r="4">
          <cell r="B4">
            <v>16607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sheetName val="PD s sod"/>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C4">
            <v>12291</v>
          </cell>
        </row>
      </sheetData>
      <sheetData sheetId="1"/>
      <sheetData sheetId="2">
        <row r="4">
          <cell r="B4">
            <v>50148</v>
          </cell>
        </row>
      </sheetData>
      <sheetData sheetId="3">
        <row r="4">
          <cell r="C4">
            <v>4707</v>
          </cell>
        </row>
      </sheetData>
      <sheetData sheetId="4">
        <row r="89">
          <cell r="C89">
            <v>974</v>
          </cell>
        </row>
      </sheetData>
      <sheetData sheetId="5">
        <row r="89">
          <cell r="C89">
            <v>5999</v>
          </cell>
        </row>
      </sheetData>
      <sheetData sheetId="6">
        <row r="89">
          <cell r="C89">
            <v>3165</v>
          </cell>
        </row>
      </sheetData>
      <sheetData sheetId="7">
        <row r="89">
          <cell r="C89">
            <v>2999</v>
          </cell>
        </row>
      </sheetData>
      <sheetData sheetId="8">
        <row r="4">
          <cell r="C4">
            <v>6577</v>
          </cell>
        </row>
      </sheetData>
      <sheetData sheetId="9">
        <row r="89">
          <cell r="C89">
            <v>8329</v>
          </cell>
        </row>
      </sheetData>
      <sheetData sheetId="10">
        <row r="89">
          <cell r="C89">
            <v>992</v>
          </cell>
        </row>
      </sheetData>
      <sheetData sheetId="11">
        <row r="89">
          <cell r="C89">
            <v>500</v>
          </cell>
        </row>
      </sheetData>
      <sheetData sheetId="12">
        <row r="89">
          <cell r="C89">
            <v>2076</v>
          </cell>
        </row>
      </sheetData>
      <sheetData sheetId="13">
        <row r="4">
          <cell r="C4">
            <v>22746</v>
          </cell>
        </row>
      </sheetData>
      <sheetData sheetId="14">
        <row r="4">
          <cell r="C4">
            <v>9974</v>
          </cell>
        </row>
      </sheetData>
      <sheetData sheetId="15">
        <row r="4">
          <cell r="C4">
            <v>17121</v>
          </cell>
        </row>
      </sheetData>
      <sheetData sheetId="16">
        <row r="4">
          <cell r="C4">
            <v>7251</v>
          </cell>
        </row>
      </sheetData>
      <sheetData sheetId="17">
        <row r="4">
          <cell r="C4">
            <v>18478</v>
          </cell>
        </row>
      </sheetData>
      <sheetData sheetId="18">
        <row r="4">
          <cell r="C4">
            <v>6902</v>
          </cell>
        </row>
        <row r="6">
          <cell r="C6">
            <v>1098</v>
          </cell>
        </row>
        <row r="14">
          <cell r="C14">
            <v>420</v>
          </cell>
        </row>
        <row r="22">
          <cell r="C22">
            <v>312</v>
          </cell>
        </row>
        <row r="29">
          <cell r="C29">
            <v>1323</v>
          </cell>
        </row>
        <row r="40">
          <cell r="C40">
            <v>718</v>
          </cell>
        </row>
        <row r="47">
          <cell r="C47">
            <v>693</v>
          </cell>
        </row>
        <row r="53">
          <cell r="C53">
            <v>233</v>
          </cell>
        </row>
        <row r="59">
          <cell r="C59">
            <v>449</v>
          </cell>
        </row>
        <row r="65">
          <cell r="C65">
            <v>339</v>
          </cell>
        </row>
        <row r="69">
          <cell r="C69">
            <v>439</v>
          </cell>
        </row>
        <row r="74">
          <cell r="C74">
            <v>208</v>
          </cell>
        </row>
        <row r="80">
          <cell r="C80">
            <v>670</v>
          </cell>
        </row>
      </sheetData>
      <sheetData sheetId="19">
        <row r="4">
          <cell r="C4">
            <v>5021</v>
          </cell>
        </row>
      </sheetData>
      <sheetData sheetId="20">
        <row r="4">
          <cell r="C4">
            <v>4953</v>
          </cell>
        </row>
      </sheetData>
      <sheetData sheetId="21">
        <row r="4">
          <cell r="C4">
            <v>10139</v>
          </cell>
        </row>
      </sheetData>
      <sheetData sheetId="22">
        <row r="4">
          <cell r="C4">
            <v>11044</v>
          </cell>
        </row>
      </sheetData>
      <sheetData sheetId="23">
        <row r="4">
          <cell r="C4">
            <v>4693</v>
          </cell>
        </row>
      </sheetData>
      <sheetData sheetId="24">
        <row r="4">
          <cell r="C4">
            <v>6964</v>
          </cell>
        </row>
      </sheetData>
      <sheetData sheetId="25">
        <row r="4">
          <cell r="C4">
            <v>5464</v>
          </cell>
        </row>
      </sheetData>
      <sheetData sheetId="26">
        <row r="4">
          <cell r="C4">
            <v>16927</v>
          </cell>
        </row>
      </sheetData>
      <sheetData sheetId="27">
        <row r="4">
          <cell r="C4">
            <v>11577</v>
          </cell>
        </row>
      </sheetData>
      <sheetData sheetId="28">
        <row r="4">
          <cell r="C4">
            <v>11880</v>
          </cell>
        </row>
      </sheetData>
      <sheetData sheetId="29">
        <row r="4">
          <cell r="C4">
            <v>4966</v>
          </cell>
        </row>
      </sheetData>
      <sheetData sheetId="30">
        <row r="4">
          <cell r="C4">
            <v>2650</v>
          </cell>
        </row>
      </sheetData>
      <sheetData sheetId="31">
        <row r="4">
          <cell r="C4">
            <v>278</v>
          </cell>
        </row>
      </sheetData>
      <sheetData sheetId="32">
        <row r="4">
          <cell r="C4">
            <v>13999</v>
          </cell>
        </row>
      </sheetData>
      <sheetData sheetId="33">
        <row r="4">
          <cell r="C4">
            <v>8815</v>
          </cell>
        </row>
      </sheetData>
      <sheetData sheetId="34">
        <row r="4">
          <cell r="C4">
            <v>6986</v>
          </cell>
        </row>
      </sheetData>
      <sheetData sheetId="35">
        <row r="4">
          <cell r="C4">
            <v>7541</v>
          </cell>
        </row>
      </sheetData>
      <sheetData sheetId="36">
        <row r="4">
          <cell r="C4">
            <v>10937</v>
          </cell>
        </row>
      </sheetData>
      <sheetData sheetId="37">
        <row r="4">
          <cell r="B4">
            <v>16322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ljavna -vrste"/>
      <sheetName val="veljavna-dejavnost"/>
      <sheetName val="izdana-vrste"/>
      <sheetName val="izdana-dejavnost"/>
    </sheetNames>
    <sheetDataSet>
      <sheetData sheetId="0">
        <row r="4">
          <cell r="B4">
            <v>41698</v>
          </cell>
          <cell r="C4">
            <v>41620</v>
          </cell>
        </row>
        <row r="13">
          <cell r="C13">
            <v>28</v>
          </cell>
        </row>
        <row r="16">
          <cell r="C16">
            <v>28</v>
          </cell>
        </row>
        <row r="18">
          <cell r="C18">
            <v>41592</v>
          </cell>
        </row>
      </sheetData>
      <sheetData sheetId="1">
        <row r="6">
          <cell r="B6">
            <v>106</v>
          </cell>
          <cell r="C6">
            <v>110</v>
          </cell>
        </row>
        <row r="7">
          <cell r="C7">
            <v>37</v>
          </cell>
        </row>
        <row r="8">
          <cell r="C8">
            <v>7348</v>
          </cell>
        </row>
        <row r="9">
          <cell r="C9">
            <v>10</v>
          </cell>
        </row>
        <row r="10">
          <cell r="C10">
            <v>58</v>
          </cell>
        </row>
        <row r="11">
          <cell r="C11">
            <v>5750</v>
          </cell>
        </row>
        <row r="12">
          <cell r="C12">
            <v>1092</v>
          </cell>
        </row>
        <row r="13">
          <cell r="C13">
            <v>3384</v>
          </cell>
        </row>
        <row r="14">
          <cell r="C14">
            <v>1147</v>
          </cell>
        </row>
        <row r="15">
          <cell r="C15">
            <v>3</v>
          </cell>
        </row>
        <row r="16">
          <cell r="C16">
            <v>69</v>
          </cell>
        </row>
        <row r="17">
          <cell r="C17">
            <v>4</v>
          </cell>
        </row>
        <row r="18">
          <cell r="C18">
            <v>132</v>
          </cell>
        </row>
        <row r="19">
          <cell r="C19">
            <v>323</v>
          </cell>
        </row>
        <row r="20">
          <cell r="C20">
            <v>819</v>
          </cell>
        </row>
        <row r="22">
          <cell r="C22">
            <v>16</v>
          </cell>
        </row>
        <row r="23">
          <cell r="C23">
            <v>301</v>
          </cell>
        </row>
        <row r="24">
          <cell r="C24">
            <v>38</v>
          </cell>
        </row>
        <row r="25">
          <cell r="C25">
            <v>189</v>
          </cell>
        </row>
        <row r="28">
          <cell r="C28">
            <v>20790</v>
          </cell>
        </row>
      </sheetData>
      <sheetData sheetId="2">
        <row r="4">
          <cell r="B4">
            <v>1029</v>
          </cell>
          <cell r="C4">
            <v>1292</v>
          </cell>
        </row>
        <row r="13">
          <cell r="C13">
            <v>17</v>
          </cell>
        </row>
        <row r="16">
          <cell r="C16">
            <v>17</v>
          </cell>
        </row>
        <row r="18">
          <cell r="C18">
            <v>1275</v>
          </cell>
        </row>
        <row r="23">
          <cell r="C23">
            <v>2321</v>
          </cell>
        </row>
        <row r="32">
          <cell r="C32">
            <v>37</v>
          </cell>
        </row>
        <row r="35">
          <cell r="C35">
            <v>37</v>
          </cell>
        </row>
        <row r="37">
          <cell r="C37">
            <v>2284</v>
          </cell>
        </row>
      </sheetData>
      <sheetData sheetId="3">
        <row r="6">
          <cell r="B6">
            <v>14</v>
          </cell>
          <cell r="C6">
            <v>20</v>
          </cell>
        </row>
        <row r="8">
          <cell r="C8">
            <v>194</v>
          </cell>
        </row>
        <row r="10">
          <cell r="C10">
            <v>1</v>
          </cell>
        </row>
        <row r="11">
          <cell r="C11">
            <v>199</v>
          </cell>
        </row>
        <row r="12">
          <cell r="C12">
            <v>24</v>
          </cell>
        </row>
        <row r="13">
          <cell r="C13">
            <v>105</v>
          </cell>
        </row>
        <row r="14">
          <cell r="C14">
            <v>27</v>
          </cell>
        </row>
        <row r="16">
          <cell r="C16">
            <v>2</v>
          </cell>
        </row>
        <row r="18">
          <cell r="C18">
            <v>1</v>
          </cell>
        </row>
        <row r="19">
          <cell r="C19">
            <v>7</v>
          </cell>
        </row>
        <row r="20">
          <cell r="C20">
            <v>19</v>
          </cell>
        </row>
        <row r="23">
          <cell r="C23">
            <v>10</v>
          </cell>
        </row>
        <row r="25">
          <cell r="C25">
            <v>3</v>
          </cell>
        </row>
        <row r="28">
          <cell r="C28">
            <v>680</v>
          </cell>
        </row>
        <row r="33">
          <cell r="C33">
            <v>34</v>
          </cell>
        </row>
        <row r="35">
          <cell r="C35">
            <v>327</v>
          </cell>
        </row>
        <row r="37">
          <cell r="C37">
            <v>2</v>
          </cell>
        </row>
        <row r="38">
          <cell r="C38">
            <v>309</v>
          </cell>
        </row>
        <row r="39">
          <cell r="C39">
            <v>43</v>
          </cell>
        </row>
        <row r="40">
          <cell r="C40">
            <v>194</v>
          </cell>
        </row>
        <row r="41">
          <cell r="C41">
            <v>46</v>
          </cell>
        </row>
        <row r="43">
          <cell r="C43">
            <v>4</v>
          </cell>
        </row>
        <row r="44">
          <cell r="C44">
            <v>1</v>
          </cell>
        </row>
        <row r="45">
          <cell r="C45">
            <v>3</v>
          </cell>
        </row>
        <row r="46">
          <cell r="C46">
            <v>18</v>
          </cell>
        </row>
        <row r="47">
          <cell r="C47">
            <v>36</v>
          </cell>
        </row>
        <row r="50">
          <cell r="C50">
            <v>16</v>
          </cell>
        </row>
        <row r="52">
          <cell r="C52">
            <v>9</v>
          </cell>
        </row>
        <row r="55">
          <cell r="C55">
            <v>1279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ljavna -vrste"/>
      <sheetName val="veljavna-dejavnost"/>
      <sheetName val="izdana-vrste"/>
      <sheetName val="izdana-dejavnost"/>
    </sheetNames>
    <sheetDataSet>
      <sheetData sheetId="0">
        <row r="4">
          <cell r="B4">
            <v>46002</v>
          </cell>
          <cell r="C4">
            <v>45494</v>
          </cell>
        </row>
        <row r="13">
          <cell r="C13">
            <v>28</v>
          </cell>
        </row>
        <row r="16">
          <cell r="C16">
            <v>28</v>
          </cell>
        </row>
        <row r="18">
          <cell r="C18">
            <v>45466</v>
          </cell>
        </row>
      </sheetData>
      <sheetData sheetId="1"/>
      <sheetData sheetId="2">
        <row r="23">
          <cell r="B23">
            <v>1390</v>
          </cell>
          <cell r="C23">
            <v>2769</v>
          </cell>
        </row>
        <row r="32">
          <cell r="C32">
            <v>20</v>
          </cell>
        </row>
        <row r="35">
          <cell r="C35">
            <v>20</v>
          </cell>
        </row>
        <row r="37">
          <cell r="C37">
            <v>2749</v>
          </cell>
        </row>
      </sheetData>
      <sheetData sheetId="3">
        <row r="31">
          <cell r="B31">
            <v>1390</v>
          </cell>
          <cell r="C31">
            <v>2769</v>
          </cell>
        </row>
        <row r="33">
          <cell r="C33">
            <v>20</v>
          </cell>
        </row>
        <row r="35">
          <cell r="C35">
            <v>390</v>
          </cell>
        </row>
        <row r="37">
          <cell r="C37">
            <v>9</v>
          </cell>
        </row>
        <row r="38">
          <cell r="C38">
            <v>375</v>
          </cell>
        </row>
        <row r="39">
          <cell r="C39">
            <v>65</v>
          </cell>
        </row>
        <row r="40">
          <cell r="C40">
            <v>256</v>
          </cell>
        </row>
        <row r="41">
          <cell r="C41">
            <v>55</v>
          </cell>
        </row>
        <row r="43">
          <cell r="C43">
            <v>12</v>
          </cell>
        </row>
        <row r="44">
          <cell r="C44">
            <v>1</v>
          </cell>
        </row>
        <row r="45">
          <cell r="C45">
            <v>9</v>
          </cell>
        </row>
        <row r="46">
          <cell r="C46">
            <v>24</v>
          </cell>
        </row>
        <row r="47">
          <cell r="C47">
            <v>66</v>
          </cell>
        </row>
        <row r="50">
          <cell r="C50">
            <v>19</v>
          </cell>
        </row>
        <row r="52">
          <cell r="C52">
            <v>10</v>
          </cell>
        </row>
        <row r="55">
          <cell r="C55">
            <v>1452</v>
          </cell>
        </row>
      </sheetData>
    </sheetDataSet>
  </externalBook>
</externalLink>
</file>

<file path=xl/theme/theme1.xml><?xml version="1.0" encoding="utf-8"?>
<a:theme xmlns:a="http://schemas.openxmlformats.org/drawingml/2006/main" name="Officeova tema">
  <a:themeElements>
    <a:clrScheme name="zrsz">
      <a:dk1>
        <a:sysClr val="windowText" lastClr="000000"/>
      </a:dk1>
      <a:lt1>
        <a:sysClr val="window" lastClr="FFFFFF"/>
      </a:lt1>
      <a:dk2>
        <a:srgbClr val="1F497D"/>
      </a:dk2>
      <a:lt2>
        <a:srgbClr val="EEECE1"/>
      </a:lt2>
      <a:accent1>
        <a:srgbClr val="339E35"/>
      </a:accent1>
      <a:accent2>
        <a:srgbClr val="262626"/>
      </a:accent2>
      <a:accent3>
        <a:srgbClr val="82C8DC"/>
      </a:accent3>
      <a:accent4>
        <a:srgbClr val="5C5C5C"/>
      </a:accent4>
      <a:accent5>
        <a:srgbClr val="DC8200"/>
      </a:accent5>
      <a:accent6>
        <a:srgbClr val="FA0000"/>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4"/>
  <sheetViews>
    <sheetView showGridLines="0" tabSelected="1" workbookViewId="0"/>
  </sheetViews>
  <sheetFormatPr defaultColWidth="9.109375" defaultRowHeight="15" x14ac:dyDescent="0.25"/>
  <cols>
    <col min="1" max="1" width="13" style="69" customWidth="1"/>
    <col min="2" max="2" width="60.44140625" style="69" bestFit="1" customWidth="1"/>
    <col min="3" max="16384" width="9.109375" style="69"/>
  </cols>
  <sheetData>
    <row r="1" spans="1:2" ht="5.25" customHeight="1" x14ac:dyDescent="0.25"/>
    <row r="2" spans="1:2" ht="15.6" x14ac:dyDescent="0.3">
      <c r="A2" s="120" t="s">
        <v>153</v>
      </c>
    </row>
    <row r="3" spans="1:2" ht="4.5" customHeight="1" x14ac:dyDescent="0.25">
      <c r="A3" s="246"/>
    </row>
    <row r="4" spans="1:2" x14ac:dyDescent="0.25">
      <c r="A4" s="159" t="s">
        <v>154</v>
      </c>
      <c r="B4" s="9" t="s">
        <v>155</v>
      </c>
    </row>
    <row r="5" spans="1:2" x14ac:dyDescent="0.25">
      <c r="A5" s="159" t="s">
        <v>149</v>
      </c>
      <c r="B5" s="9" t="s">
        <v>156</v>
      </c>
    </row>
    <row r="6" spans="1:2" x14ac:dyDescent="0.25">
      <c r="A6" s="159" t="s">
        <v>157</v>
      </c>
      <c r="B6" s="9" t="s">
        <v>472</v>
      </c>
    </row>
    <row r="7" spans="1:2" x14ac:dyDescent="0.25">
      <c r="A7" s="124" t="s">
        <v>193</v>
      </c>
      <c r="B7" s="9" t="s">
        <v>192</v>
      </c>
    </row>
    <row r="8" spans="1:2" x14ac:dyDescent="0.25">
      <c r="A8" s="124" t="s">
        <v>159</v>
      </c>
      <c r="B8" s="9" t="s">
        <v>158</v>
      </c>
    </row>
    <row r="9" spans="1:2" x14ac:dyDescent="0.25">
      <c r="A9" s="124" t="s">
        <v>161</v>
      </c>
      <c r="B9" s="9" t="s">
        <v>160</v>
      </c>
    </row>
    <row r="10" spans="1:2" x14ac:dyDescent="0.25">
      <c r="A10" s="124" t="s">
        <v>163</v>
      </c>
      <c r="B10" s="9" t="s">
        <v>162</v>
      </c>
    </row>
    <row r="11" spans="1:2" x14ac:dyDescent="0.25">
      <c r="A11" s="124" t="s">
        <v>165</v>
      </c>
      <c r="B11" s="9" t="s">
        <v>164</v>
      </c>
    </row>
    <row r="12" spans="1:2" x14ac:dyDescent="0.25">
      <c r="A12" s="124" t="s">
        <v>167</v>
      </c>
      <c r="B12" s="9" t="s">
        <v>166</v>
      </c>
    </row>
    <row r="13" spans="1:2" x14ac:dyDescent="0.25">
      <c r="A13" s="124" t="s">
        <v>169</v>
      </c>
      <c r="B13" s="9" t="s">
        <v>168</v>
      </c>
    </row>
    <row r="14" spans="1:2" x14ac:dyDescent="0.25">
      <c r="A14" s="124" t="s">
        <v>194</v>
      </c>
      <c r="B14" s="9" t="s">
        <v>170</v>
      </c>
    </row>
    <row r="15" spans="1:2" x14ac:dyDescent="0.25">
      <c r="A15" s="124" t="s">
        <v>195</v>
      </c>
      <c r="B15" s="9" t="s">
        <v>171</v>
      </c>
    </row>
    <row r="16" spans="1:2" x14ac:dyDescent="0.25">
      <c r="A16" s="124" t="s">
        <v>196</v>
      </c>
      <c r="B16" s="9" t="s">
        <v>172</v>
      </c>
    </row>
    <row r="17" spans="1:2" x14ac:dyDescent="0.25">
      <c r="A17" s="159" t="s">
        <v>608</v>
      </c>
      <c r="B17" s="9" t="s">
        <v>223</v>
      </c>
    </row>
    <row r="18" spans="1:2" x14ac:dyDescent="0.25">
      <c r="A18" s="159" t="s">
        <v>224</v>
      </c>
      <c r="B18" s="9" t="s">
        <v>593</v>
      </c>
    </row>
    <row r="19" spans="1:2" x14ac:dyDescent="0.25">
      <c r="A19" s="159" t="s">
        <v>520</v>
      </c>
      <c r="B19" s="121" t="s">
        <v>596</v>
      </c>
    </row>
    <row r="20" spans="1:2" x14ac:dyDescent="0.25">
      <c r="A20" s="159" t="s">
        <v>476</v>
      </c>
      <c r="B20" s="9" t="s">
        <v>594</v>
      </c>
    </row>
    <row r="21" spans="1:2" x14ac:dyDescent="0.25">
      <c r="A21" s="159" t="s">
        <v>225</v>
      </c>
      <c r="B21" s="9" t="s">
        <v>595</v>
      </c>
    </row>
    <row r="22" spans="1:2" x14ac:dyDescent="0.25">
      <c r="A22" s="159" t="s">
        <v>226</v>
      </c>
      <c r="B22" s="121" t="s">
        <v>228</v>
      </c>
    </row>
    <row r="23" spans="1:2" x14ac:dyDescent="0.25">
      <c r="A23" s="159" t="s">
        <v>609</v>
      </c>
      <c r="B23" s="121" t="s">
        <v>610</v>
      </c>
    </row>
    <row r="24" spans="1:2" x14ac:dyDescent="0.25">
      <c r="A24" s="159" t="s">
        <v>227</v>
      </c>
      <c r="B24" s="121" t="s">
        <v>231</v>
      </c>
    </row>
    <row r="25" spans="1:2" x14ac:dyDescent="0.25">
      <c r="A25" s="159" t="s">
        <v>611</v>
      </c>
      <c r="B25" s="121" t="s">
        <v>612</v>
      </c>
    </row>
    <row r="26" spans="1:2" x14ac:dyDescent="0.25">
      <c r="A26" s="159" t="s">
        <v>229</v>
      </c>
      <c r="B26" s="121" t="s">
        <v>232</v>
      </c>
    </row>
    <row r="27" spans="1:2" x14ac:dyDescent="0.25">
      <c r="A27" s="159" t="s">
        <v>613</v>
      </c>
      <c r="B27" s="121" t="s">
        <v>614</v>
      </c>
    </row>
    <row r="28" spans="1:2" x14ac:dyDescent="0.25">
      <c r="A28" s="159" t="s">
        <v>230</v>
      </c>
      <c r="B28" s="121" t="s">
        <v>272</v>
      </c>
    </row>
    <row r="29" spans="1:2" x14ac:dyDescent="0.25">
      <c r="A29" s="159" t="s">
        <v>233</v>
      </c>
      <c r="B29" s="121" t="s">
        <v>234</v>
      </c>
    </row>
    <row r="31" spans="1:2" x14ac:dyDescent="0.25">
      <c r="A31" s="159"/>
      <c r="B31" s="9"/>
    </row>
    <row r="32" spans="1:2" ht="15.6" x14ac:dyDescent="0.3">
      <c r="A32" s="120" t="s">
        <v>235</v>
      </c>
    </row>
    <row r="33" spans="1:2" ht="4.5" customHeight="1" x14ac:dyDescent="0.25"/>
    <row r="34" spans="1:2" x14ac:dyDescent="0.25">
      <c r="A34" s="124" t="s">
        <v>173</v>
      </c>
      <c r="B34" s="9" t="s">
        <v>192</v>
      </c>
    </row>
    <row r="35" spans="1:2" x14ac:dyDescent="0.25">
      <c r="A35" s="124" t="s">
        <v>238</v>
      </c>
      <c r="B35" s="9" t="s">
        <v>158</v>
      </c>
    </row>
    <row r="36" spans="1:2" x14ac:dyDescent="0.25">
      <c r="A36" s="124" t="s">
        <v>239</v>
      </c>
      <c r="B36" s="9" t="s">
        <v>160</v>
      </c>
    </row>
    <row r="37" spans="1:2" x14ac:dyDescent="0.25">
      <c r="A37" s="124" t="s">
        <v>240</v>
      </c>
      <c r="B37" s="9" t="s">
        <v>162</v>
      </c>
    </row>
    <row r="38" spans="1:2" x14ac:dyDescent="0.25">
      <c r="A38" s="124" t="s">
        <v>241</v>
      </c>
      <c r="B38" s="9" t="s">
        <v>164</v>
      </c>
    </row>
    <row r="39" spans="1:2" x14ac:dyDescent="0.25">
      <c r="A39" s="124" t="s">
        <v>242</v>
      </c>
      <c r="B39" s="9" t="s">
        <v>166</v>
      </c>
    </row>
    <row r="40" spans="1:2" x14ac:dyDescent="0.25">
      <c r="A40" s="124" t="s">
        <v>243</v>
      </c>
      <c r="B40" s="9" t="s">
        <v>168</v>
      </c>
    </row>
    <row r="41" spans="1:2" x14ac:dyDescent="0.25">
      <c r="A41" s="124" t="s">
        <v>244</v>
      </c>
      <c r="B41" s="9" t="s">
        <v>170</v>
      </c>
    </row>
    <row r="42" spans="1:2" x14ac:dyDescent="0.25">
      <c r="A42" s="124" t="s">
        <v>245</v>
      </c>
      <c r="B42" s="9" t="s">
        <v>171</v>
      </c>
    </row>
    <row r="43" spans="1:2" x14ac:dyDescent="0.25">
      <c r="A43" s="124" t="s">
        <v>237</v>
      </c>
      <c r="B43" s="9" t="s">
        <v>172</v>
      </c>
    </row>
    <row r="44" spans="1:2" x14ac:dyDescent="0.25">
      <c r="A44" s="124" t="s">
        <v>236</v>
      </c>
      <c r="B44" s="9" t="s">
        <v>246</v>
      </c>
    </row>
  </sheetData>
  <hyperlinks>
    <hyperlink ref="A7" location="'4'!A1" display="Tabela 4:" xr:uid="{00000000-0004-0000-0000-000000000000}"/>
    <hyperlink ref="A8" location="'5'!A1" display="Tabela 5:" xr:uid="{00000000-0004-0000-0000-000001000000}"/>
    <hyperlink ref="A9" location="'6'!A1" display="Tabela 6:" xr:uid="{00000000-0004-0000-0000-000002000000}"/>
    <hyperlink ref="A10" location="'7'!A1" display="Tabela 7:" xr:uid="{00000000-0004-0000-0000-000003000000}"/>
    <hyperlink ref="A11" location="'8'!A1" display="Tabela 8:" xr:uid="{00000000-0004-0000-0000-000004000000}"/>
    <hyperlink ref="A12" location="'9'!A1" display="Tabela 9:" xr:uid="{00000000-0004-0000-0000-000005000000}"/>
    <hyperlink ref="A13" location="'10'!A1" display="Tabela 10:" xr:uid="{00000000-0004-0000-0000-000006000000}"/>
    <hyperlink ref="A14" location="'11'!A1" display="Tabela 11:" xr:uid="{00000000-0004-0000-0000-000007000000}"/>
    <hyperlink ref="A15" location="'12'!A1" display="Tabela 12:" xr:uid="{00000000-0004-0000-0000-000008000000}"/>
    <hyperlink ref="A16" location="'13'!A1" display="Tabela 13:" xr:uid="{00000000-0004-0000-0000-000009000000}"/>
    <hyperlink ref="A34" location="'4sr'!A1" display="Tabela 4sr:" xr:uid="{00000000-0004-0000-0000-000015000000}"/>
    <hyperlink ref="A35" location="'5sr'!A1" display="Tabela 5sr:" xr:uid="{00000000-0004-0000-0000-000016000000}"/>
    <hyperlink ref="A36" location="'6sr'!A1" display="Tabela 6sr:" xr:uid="{00000000-0004-0000-0000-000017000000}"/>
    <hyperlink ref="A37" location="'7sr'!A1" display="Tabela 7sr:" xr:uid="{00000000-0004-0000-0000-000018000000}"/>
    <hyperlink ref="A38" location="'8sr'!A1" display="Tabela 8sr:" xr:uid="{00000000-0004-0000-0000-000019000000}"/>
    <hyperlink ref="A39" location="'9sr'!A1" display="Tabela 9sr:" xr:uid="{00000000-0004-0000-0000-00001A000000}"/>
    <hyperlink ref="A40" location="'10sr'!A1" display="Tabela 10sr:" xr:uid="{00000000-0004-0000-0000-00001B000000}"/>
    <hyperlink ref="A41" location="'11sr'!A1" display="Tabela 11sr:" xr:uid="{00000000-0004-0000-0000-00001C000000}"/>
    <hyperlink ref="A42" location="'12sr'!A1" display="Tabela 12sr:" xr:uid="{00000000-0004-0000-0000-00001D000000}"/>
    <hyperlink ref="A43" location="'13sr'!A1" display="Tabela 13sr:" xr:uid="{00000000-0004-0000-0000-00001E000000}"/>
    <hyperlink ref="A44" location="'24'!A1" display="Tabela 24:" xr:uid="{00000000-0004-0000-0000-00001F000000}"/>
    <hyperlink ref="A20" location="'17'!A1" display="Tabela 17:" xr:uid="{00000000-0004-0000-0000-000020000000}"/>
    <hyperlink ref="A21" location="'18'!A1" display="Tabela 18:" xr:uid="{00000000-0004-0000-0000-000021000000}"/>
    <hyperlink ref="A18" location="'15'!A1" display="Tabela 15:" xr:uid="{00000000-0004-0000-0000-000022000000}"/>
    <hyperlink ref="A22" location="'19'!A1" display="Tabela 19:" xr:uid="{00000000-0004-0000-0000-000024000000}"/>
    <hyperlink ref="A24" location="'20'!A1" display="Tabela 20:" xr:uid="{00000000-0004-0000-0000-000025000000}"/>
    <hyperlink ref="A26" location="'21'!A1" display="Tabela 21:" xr:uid="{00000000-0004-0000-0000-000026000000}"/>
    <hyperlink ref="A28" location="'22'!A1" display="Tabela 22:" xr:uid="{00000000-0004-0000-0000-000027000000}"/>
    <hyperlink ref="A29" location="'23'!A1" display="Tabela 23:" xr:uid="{00000000-0004-0000-0000-000028000000}"/>
    <hyperlink ref="A17" location="'14'!A1" display="Tabela 14:" xr:uid="{00000000-0004-0000-0000-000029000000}"/>
    <hyperlink ref="A6" location="'3'!A1" display="Tabela 3:" xr:uid="{00000000-0004-0000-0000-00002B000000}"/>
    <hyperlink ref="A4" location="'1'!A1" display="Tabela 1:" xr:uid="{00000000-0004-0000-0000-00002C000000}"/>
    <hyperlink ref="A5" location="'2'!A1" display="Tabela 2:" xr:uid="{00000000-0004-0000-0000-00002D000000}"/>
    <hyperlink ref="A19" location="'16'!A1" display="Tabela 16:" xr:uid="{00000000-0004-0000-0000-00002F000000}"/>
    <hyperlink ref="A23" location="'19a'!A1" display="Tabela 19a" xr:uid="{BDA0AF59-539F-4096-9AB3-1B1C4353CF78}"/>
    <hyperlink ref="A25" location="'20a'!A1" display="Tabela 20a" xr:uid="{B759BAE8-5309-408A-9E46-12E88E6C9743}"/>
    <hyperlink ref="A27" location="'21a'!A1" display="Tabela 21a" xr:uid="{96D11D01-D78A-4798-88EF-87AF00F0754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2"/>
  <sheetViews>
    <sheetView showGridLines="0" tabSelected="1" workbookViewId="0"/>
  </sheetViews>
  <sheetFormatPr defaultColWidth="9.109375" defaultRowHeight="15" customHeight="1" x14ac:dyDescent="0.2"/>
  <cols>
    <col min="1" max="1" width="17.6640625" style="6" customWidth="1"/>
    <col min="2" max="16" width="7.44140625" style="6" customWidth="1"/>
    <col min="17" max="17" width="9.109375" style="6"/>
    <col min="18" max="18" width="25.88671875" style="6" customWidth="1"/>
    <col min="19" max="19" width="9.109375" style="6"/>
    <col min="20" max="20" width="11.5546875" style="6" bestFit="1" customWidth="1"/>
    <col min="21" max="16384" width="9.109375" style="6"/>
  </cols>
  <sheetData>
    <row r="1" spans="1:20" ht="15" customHeight="1" x14ac:dyDescent="0.25">
      <c r="A1" s="9" t="s">
        <v>186</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49"/>
      <c r="B3" s="389"/>
      <c r="C3" s="390"/>
      <c r="D3" s="391"/>
      <c r="E3" s="389" t="s">
        <v>49</v>
      </c>
      <c r="F3" s="390"/>
      <c r="G3" s="390"/>
      <c r="H3" s="389" t="s">
        <v>47</v>
      </c>
      <c r="I3" s="390"/>
      <c r="J3" s="391"/>
      <c r="K3" s="386" t="s">
        <v>525</v>
      </c>
      <c r="L3" s="383"/>
      <c r="M3" s="387"/>
      <c r="N3" s="383" t="s">
        <v>69</v>
      </c>
      <c r="O3" s="383"/>
      <c r="P3" s="383"/>
    </row>
    <row r="4" spans="1:20" ht="15" customHeight="1" x14ac:dyDescent="0.2">
      <c r="A4" s="242"/>
      <c r="B4" s="384" t="s">
        <v>0</v>
      </c>
      <c r="C4" s="385"/>
      <c r="D4" s="388"/>
      <c r="E4" s="384" t="s">
        <v>50</v>
      </c>
      <c r="F4" s="385"/>
      <c r="G4" s="388"/>
      <c r="H4" s="384" t="s">
        <v>48</v>
      </c>
      <c r="I4" s="385"/>
      <c r="J4" s="388"/>
      <c r="K4" s="384" t="s">
        <v>51</v>
      </c>
      <c r="L4" s="385"/>
      <c r="M4" s="385"/>
      <c r="N4" s="384" t="s">
        <v>70</v>
      </c>
      <c r="O4" s="385"/>
      <c r="P4" s="385"/>
    </row>
    <row r="5" spans="1:20" ht="15" customHeight="1" x14ac:dyDescent="0.2">
      <c r="A5" s="242" t="s">
        <v>67</v>
      </c>
      <c r="B5" s="295"/>
      <c r="C5" s="296"/>
      <c r="D5" s="141" t="str">
        <f>[2]Obdobja!B13</f>
        <v>I-II 26</v>
      </c>
      <c r="E5" s="295"/>
      <c r="F5" s="296"/>
      <c r="G5" s="141" t="str">
        <f>[2]Obdobja!B13</f>
        <v>I-II 26</v>
      </c>
      <c r="H5" s="295"/>
      <c r="I5" s="296"/>
      <c r="J5" s="141" t="str">
        <f>[2]Obdobja!B13</f>
        <v>I-II 26</v>
      </c>
      <c r="K5" s="295"/>
      <c r="L5" s="296"/>
      <c r="M5" s="141" t="str">
        <f>[2]Obdobja!B13</f>
        <v>I-II 26</v>
      </c>
      <c r="N5" s="295"/>
      <c r="O5" s="296"/>
      <c r="P5" s="141" t="str">
        <f>[2]Obdobja!B13</f>
        <v>I-II 26</v>
      </c>
    </row>
    <row r="6" spans="1:20" ht="15" customHeight="1" x14ac:dyDescent="0.2">
      <c r="A6" s="243" t="s">
        <v>61</v>
      </c>
      <c r="B6" s="166" t="str">
        <f>[2]Obdobja!B11</f>
        <v>II 26</v>
      </c>
      <c r="C6" s="167" t="str">
        <f>[2]Obdobja!B13</f>
        <v>I-II 26</v>
      </c>
      <c r="D6" s="167" t="str">
        <f>[2]Obdobja!C13</f>
        <v>I-II 25</v>
      </c>
      <c r="E6" s="166" t="str">
        <f>[2]Obdobja!B11</f>
        <v>II 26</v>
      </c>
      <c r="F6" s="167" t="str">
        <f>[2]Obdobja!B13</f>
        <v>I-II 26</v>
      </c>
      <c r="G6" s="167" t="str">
        <f>[2]Obdobja!C13</f>
        <v>I-II 25</v>
      </c>
      <c r="H6" s="166" t="str">
        <f>[2]Obdobja!B11</f>
        <v>II 26</v>
      </c>
      <c r="I6" s="167" t="str">
        <f>[2]Obdobja!B13</f>
        <v>I-II 26</v>
      </c>
      <c r="J6" s="167" t="str">
        <f>[2]Obdobja!C13</f>
        <v>I-II 25</v>
      </c>
      <c r="K6" s="166" t="str">
        <f>[2]Obdobja!B11</f>
        <v>II 26</v>
      </c>
      <c r="L6" s="167" t="str">
        <f>[2]Obdobja!B13</f>
        <v>I-II 26</v>
      </c>
      <c r="M6" s="167" t="str">
        <f>[2]Obdobja!C13</f>
        <v>I-II 25</v>
      </c>
      <c r="N6" s="166" t="str">
        <f>[2]Obdobja!B11</f>
        <v>II 26</v>
      </c>
      <c r="O6" s="167" t="str">
        <f>[2]Obdobja!B13</f>
        <v>I-II 26</v>
      </c>
      <c r="P6" s="167" t="str">
        <f>[2]Obdobja!C13</f>
        <v>I-II 25</v>
      </c>
    </row>
    <row r="7" spans="1:20" ht="15" customHeight="1" x14ac:dyDescent="0.2">
      <c r="A7" s="21" t="s">
        <v>22</v>
      </c>
      <c r="B7" s="22">
        <f>+'[2]6ud'!B7</f>
        <v>4510</v>
      </c>
      <c r="C7" s="23">
        <f>+'[2]6ud'!C7</f>
        <v>12579</v>
      </c>
      <c r="D7" s="103">
        <f>+'[2]6ud'!D7</f>
        <v>95.75245489837863</v>
      </c>
      <c r="E7" s="22">
        <f>+'[2]6ud'!E7</f>
        <v>416</v>
      </c>
      <c r="F7" s="23">
        <f>+'[2]6ud'!F7</f>
        <v>971</v>
      </c>
      <c r="G7" s="103">
        <f>+'[2]6ud'!G7</f>
        <v>99.691991786447645</v>
      </c>
      <c r="H7" s="22">
        <f>+'[2]6ud'!H7</f>
        <v>1798</v>
      </c>
      <c r="I7" s="23">
        <f>+'[2]6ud'!I7</f>
        <v>5764</v>
      </c>
      <c r="J7" s="103">
        <f>+'[2]6ud'!J7</f>
        <v>96.082680446741122</v>
      </c>
      <c r="K7" s="22">
        <f>+'[2]6ud'!K7</f>
        <v>935</v>
      </c>
      <c r="L7" s="23">
        <f>+'[2]6ud'!L7</f>
        <v>2565</v>
      </c>
      <c r="M7" s="75">
        <f>+'[2]6ud'!M7</f>
        <v>81.042654028436019</v>
      </c>
      <c r="N7" s="22">
        <f>+'[2]6ud'!N7</f>
        <v>1361</v>
      </c>
      <c r="O7" s="23">
        <f>+'[2]6ud'!O7</f>
        <v>3279</v>
      </c>
      <c r="P7" s="75">
        <f>+'[2]6ud'!P7</f>
        <v>109.33644548182728</v>
      </c>
    </row>
    <row r="8" spans="1:20" ht="12.75" customHeight="1" x14ac:dyDescent="0.2">
      <c r="A8" s="11"/>
      <c r="B8" s="15"/>
      <c r="C8" s="16"/>
      <c r="D8" s="104"/>
      <c r="E8" s="15"/>
      <c r="F8" s="16"/>
      <c r="G8" s="104"/>
      <c r="H8" s="15"/>
      <c r="I8" s="16"/>
      <c r="J8" s="104"/>
      <c r="K8" s="15"/>
      <c r="L8" s="16"/>
      <c r="M8" s="78"/>
      <c r="N8" s="15"/>
      <c r="O8" s="16"/>
      <c r="P8" s="78"/>
    </row>
    <row r="9" spans="1:20" ht="15" customHeight="1" x14ac:dyDescent="0.2">
      <c r="A9" s="18" t="s">
        <v>23</v>
      </c>
      <c r="B9" s="12">
        <f>+'[2]6ud'!B9</f>
        <v>446</v>
      </c>
      <c r="C9" s="13">
        <f>+'[2]6ud'!C9</f>
        <v>1237</v>
      </c>
      <c r="D9" s="105">
        <f>+'[2]6ud'!D9</f>
        <v>85.192837465564736</v>
      </c>
      <c r="E9" s="12">
        <f>+'[2]6ud'!E9</f>
        <v>37</v>
      </c>
      <c r="F9" s="13">
        <f>+'[2]6ud'!F9</f>
        <v>83</v>
      </c>
      <c r="G9" s="105">
        <f>+'[2]6ud'!G9</f>
        <v>76.146788990825684</v>
      </c>
      <c r="H9" s="12">
        <f>+'[2]6ud'!H9</f>
        <v>181</v>
      </c>
      <c r="I9" s="13">
        <f>+'[2]6ud'!I9</f>
        <v>619</v>
      </c>
      <c r="J9" s="111">
        <f>+'[2]6ud'!J9</f>
        <v>92.942942942942935</v>
      </c>
      <c r="K9" s="12">
        <f>+'[2]6ud'!K9</f>
        <v>83</v>
      </c>
      <c r="L9" s="13">
        <f>+'[2]6ud'!L9</f>
        <v>194</v>
      </c>
      <c r="M9" s="81">
        <f>+'[2]6ud'!M9</f>
        <v>60.436137071651089</v>
      </c>
      <c r="N9" s="12">
        <f>+'[2]6ud'!N9</f>
        <v>145</v>
      </c>
      <c r="O9" s="13">
        <f>+'[2]6ud'!O9</f>
        <v>341</v>
      </c>
      <c r="P9" s="81">
        <f>+'[2]6ud'!P9</f>
        <v>95.786516853932582</v>
      </c>
    </row>
    <row r="10" spans="1:20" ht="15" customHeight="1" x14ac:dyDescent="0.2">
      <c r="A10" s="18" t="s">
        <v>24</v>
      </c>
      <c r="B10" s="12">
        <f>+'[2]6ud'!B17</f>
        <v>351</v>
      </c>
      <c r="C10" s="13">
        <f>+'[2]6ud'!C17</f>
        <v>987</v>
      </c>
      <c r="D10" s="105">
        <f>+'[2]6ud'!D17</f>
        <v>101.6477857878476</v>
      </c>
      <c r="E10" s="12">
        <f>+'[2]6ud'!E17</f>
        <v>32</v>
      </c>
      <c r="F10" s="13">
        <f>+'[2]6ud'!F17</f>
        <v>94</v>
      </c>
      <c r="G10" s="105">
        <f>+'[2]6ud'!G17</f>
        <v>125.33333333333334</v>
      </c>
      <c r="H10" s="12">
        <f>+'[2]6ud'!H17</f>
        <v>139</v>
      </c>
      <c r="I10" s="13">
        <f>+'[2]6ud'!I17</f>
        <v>486</v>
      </c>
      <c r="J10" s="105">
        <f>+'[2]6ud'!J17</f>
        <v>97.983870967741936</v>
      </c>
      <c r="K10" s="12">
        <f>+'[2]6ud'!K17</f>
        <v>64</v>
      </c>
      <c r="L10" s="13">
        <f>+'[2]6ud'!L17</f>
        <v>163</v>
      </c>
      <c r="M10" s="81">
        <f>+'[2]6ud'!M17</f>
        <v>88.58695652173914</v>
      </c>
      <c r="N10" s="12">
        <f>+'[2]6ud'!N17</f>
        <v>116</v>
      </c>
      <c r="O10" s="13">
        <f>+'[2]6ud'!O17</f>
        <v>244</v>
      </c>
      <c r="P10" s="81">
        <f>+'[2]6ud'!P17</f>
        <v>112.96296296296295</v>
      </c>
      <c r="S10" s="7"/>
      <c r="T10" s="8"/>
    </row>
    <row r="11" spans="1:20" ht="15" customHeight="1" x14ac:dyDescent="0.2">
      <c r="A11" s="18" t="s">
        <v>25</v>
      </c>
      <c r="B11" s="12">
        <f>+'[2]6ud'!B25</f>
        <v>387</v>
      </c>
      <c r="C11" s="13">
        <f>+'[2]6ud'!C25</f>
        <v>1016</v>
      </c>
      <c r="D11" s="105">
        <f>+'[2]6ud'!D25</f>
        <v>96.761904761904759</v>
      </c>
      <c r="E11" s="12">
        <f>+'[2]6ud'!E25</f>
        <v>29</v>
      </c>
      <c r="F11" s="13">
        <f>+'[2]6ud'!F25</f>
        <v>68</v>
      </c>
      <c r="G11" s="105">
        <f>+'[2]6ud'!G25</f>
        <v>147.82608695652172</v>
      </c>
      <c r="H11" s="12">
        <f>+'[2]6ud'!H25</f>
        <v>141</v>
      </c>
      <c r="I11" s="13">
        <f>+'[2]6ud'!I25</f>
        <v>413</v>
      </c>
      <c r="J11" s="105">
        <f>+'[2]6ud'!J25</f>
        <v>95.161290322580655</v>
      </c>
      <c r="K11" s="12">
        <f>+'[2]6ud'!K25</f>
        <v>82</v>
      </c>
      <c r="L11" s="13">
        <f>+'[2]6ud'!L25</f>
        <v>231</v>
      </c>
      <c r="M11" s="81">
        <f>+'[2]6ud'!M25</f>
        <v>65.070422535211264</v>
      </c>
      <c r="N11" s="12">
        <f>+'[2]6ud'!N25</f>
        <v>135</v>
      </c>
      <c r="O11" s="13">
        <f>+'[2]6ud'!O25</f>
        <v>304</v>
      </c>
      <c r="P11" s="81">
        <f>+'[2]6ud'!P25</f>
        <v>141.3953488372093</v>
      </c>
      <c r="S11" s="7"/>
      <c r="T11" s="8"/>
    </row>
    <row r="12" spans="1:20" ht="15" customHeight="1" x14ac:dyDescent="0.2">
      <c r="A12" s="18" t="s">
        <v>26</v>
      </c>
      <c r="B12" s="12">
        <f>+'[2]6ud'!B32</f>
        <v>1174</v>
      </c>
      <c r="C12" s="13">
        <f>+'[2]6ud'!C32</f>
        <v>2984</v>
      </c>
      <c r="D12" s="105">
        <f>+'[2]6ud'!D32</f>
        <v>100.40376850605652</v>
      </c>
      <c r="E12" s="12">
        <f>+'[2]6ud'!E32</f>
        <v>111</v>
      </c>
      <c r="F12" s="13">
        <f>+'[2]6ud'!F32</f>
        <v>284</v>
      </c>
      <c r="G12" s="105">
        <f>+'[2]6ud'!G32</f>
        <v>94.666666666666671</v>
      </c>
      <c r="H12" s="12">
        <f>+'[2]6ud'!H32</f>
        <v>416</v>
      </c>
      <c r="I12" s="13">
        <f>+'[2]6ud'!I32</f>
        <v>1155</v>
      </c>
      <c r="J12" s="105">
        <f>+'[2]6ud'!J32</f>
        <v>93.446601941747574</v>
      </c>
      <c r="K12" s="12">
        <f>+'[2]6ud'!K32</f>
        <v>269</v>
      </c>
      <c r="L12" s="13">
        <f>+'[2]6ud'!L32</f>
        <v>624</v>
      </c>
      <c r="M12" s="81">
        <f>+'[2]6ud'!M32</f>
        <v>97.652582159624416</v>
      </c>
      <c r="N12" s="12">
        <f>+'[2]6ud'!N32</f>
        <v>378</v>
      </c>
      <c r="O12" s="13">
        <f>+'[2]6ud'!O32</f>
        <v>921</v>
      </c>
      <c r="P12" s="81">
        <f>+'[2]6ud'!P32</f>
        <v>115.55834378920953</v>
      </c>
      <c r="S12" s="7"/>
      <c r="T12" s="8"/>
    </row>
    <row r="13" spans="1:20" ht="15" customHeight="1" x14ac:dyDescent="0.2">
      <c r="A13" s="18" t="s">
        <v>27</v>
      </c>
      <c r="B13" s="12">
        <f>+'[2]6ud'!B43</f>
        <v>743</v>
      </c>
      <c r="C13" s="13">
        <f>+'[2]6ud'!C43</f>
        <v>2139</v>
      </c>
      <c r="D13" s="105">
        <f>+'[2]6ud'!D43</f>
        <v>94.813829787234042</v>
      </c>
      <c r="E13" s="12">
        <f>+'[2]6ud'!E43</f>
        <v>84</v>
      </c>
      <c r="F13" s="13">
        <f>+'[2]6ud'!F43</f>
        <v>163</v>
      </c>
      <c r="G13" s="105">
        <f>+'[2]6ud'!G43</f>
        <v>110.88435374149658</v>
      </c>
      <c r="H13" s="12">
        <f>+'[2]6ud'!H43</f>
        <v>310</v>
      </c>
      <c r="I13" s="13">
        <f>+'[2]6ud'!I43</f>
        <v>967</v>
      </c>
      <c r="J13" s="105">
        <f>+'[2]6ud'!J43</f>
        <v>96.123260437375748</v>
      </c>
      <c r="K13" s="12">
        <f>+'[2]6ud'!K43</f>
        <v>171</v>
      </c>
      <c r="L13" s="13">
        <f>+'[2]6ud'!L43</f>
        <v>560</v>
      </c>
      <c r="M13" s="81">
        <f>+'[2]6ud'!M43</f>
        <v>89.030206677265497</v>
      </c>
      <c r="N13" s="12">
        <f>+'[2]6ud'!N43</f>
        <v>178</v>
      </c>
      <c r="O13" s="13">
        <f>+'[2]6ud'!O43</f>
        <v>449</v>
      </c>
      <c r="P13" s="81">
        <f>+'[2]6ud'!P43</f>
        <v>94.725738396624465</v>
      </c>
      <c r="S13" s="7"/>
      <c r="T13" s="8"/>
    </row>
    <row r="14" spans="1:20" ht="15" customHeight="1" x14ac:dyDescent="0.2">
      <c r="A14" s="18" t="s">
        <v>28</v>
      </c>
      <c r="B14" s="12">
        <f>+'[2]6ud'!B50</f>
        <v>312</v>
      </c>
      <c r="C14" s="13">
        <f>+'[2]6ud'!C50</f>
        <v>1119</v>
      </c>
      <c r="D14" s="105">
        <f>+'[2]6ud'!D50</f>
        <v>100.26881720430107</v>
      </c>
      <c r="E14" s="12">
        <f>+'[2]6ud'!E50</f>
        <v>32</v>
      </c>
      <c r="F14" s="13">
        <f>+'[2]6ud'!F50</f>
        <v>69</v>
      </c>
      <c r="G14" s="105">
        <f>+'[2]6ud'!G50</f>
        <v>121.05263157894737</v>
      </c>
      <c r="H14" s="12">
        <f>+'[2]6ud'!H50</f>
        <v>111</v>
      </c>
      <c r="I14" s="13">
        <f>+'[2]6ud'!I50</f>
        <v>515</v>
      </c>
      <c r="J14" s="105">
        <f>+'[2]6ud'!J50</f>
        <v>107.51565762004176</v>
      </c>
      <c r="K14" s="12">
        <f>+'[2]6ud'!K50</f>
        <v>63</v>
      </c>
      <c r="L14" s="13">
        <f>+'[2]6ud'!L50</f>
        <v>243</v>
      </c>
      <c r="M14" s="81">
        <f>+'[2]6ud'!M50</f>
        <v>79.411764705882348</v>
      </c>
      <c r="N14" s="12">
        <f>+'[2]6ud'!N50</f>
        <v>106</v>
      </c>
      <c r="O14" s="13">
        <f>+'[2]6ud'!O50</f>
        <v>292</v>
      </c>
      <c r="P14" s="81">
        <f>+'[2]6ud'!P50</f>
        <v>106.56934306569343</v>
      </c>
      <c r="S14" s="7"/>
      <c r="T14" s="8"/>
    </row>
    <row r="15" spans="1:20" ht="15" customHeight="1" x14ac:dyDescent="0.2">
      <c r="A15" s="18" t="s">
        <v>29</v>
      </c>
      <c r="B15" s="12">
        <f>+'[2]6ud'!B56</f>
        <v>177</v>
      </c>
      <c r="C15" s="13">
        <f>+'[2]6ud'!C56</f>
        <v>475</v>
      </c>
      <c r="D15" s="105">
        <f>+'[2]6ud'!D56</f>
        <v>101.93133047210301</v>
      </c>
      <c r="E15" s="12">
        <f>+'[2]6ud'!E56</f>
        <v>13</v>
      </c>
      <c r="F15" s="13">
        <f>+'[2]6ud'!F56</f>
        <v>29</v>
      </c>
      <c r="G15" s="105">
        <f>+'[2]6ud'!G56</f>
        <v>115.99999999999999</v>
      </c>
      <c r="H15" s="12">
        <f>+'[2]6ud'!H56</f>
        <v>76</v>
      </c>
      <c r="I15" s="13">
        <f>+'[2]6ud'!I56</f>
        <v>210</v>
      </c>
      <c r="J15" s="105">
        <f>+'[2]6ud'!J56</f>
        <v>94.170403587443957</v>
      </c>
      <c r="K15" s="12">
        <f>+'[2]6ud'!K56</f>
        <v>44</v>
      </c>
      <c r="L15" s="13">
        <f>+'[2]6ud'!L56</f>
        <v>123</v>
      </c>
      <c r="M15" s="81">
        <f>+'[2]6ud'!M56</f>
        <v>119.41747572815532</v>
      </c>
      <c r="N15" s="12">
        <f>+'[2]6ud'!N56</f>
        <v>44</v>
      </c>
      <c r="O15" s="13">
        <f>+'[2]6ud'!O56</f>
        <v>113</v>
      </c>
      <c r="P15" s="81">
        <f>+'[2]6ud'!P56</f>
        <v>98.260869565217391</v>
      </c>
      <c r="S15" s="7"/>
      <c r="T15" s="8"/>
    </row>
    <row r="16" spans="1:20" ht="15" customHeight="1" x14ac:dyDescent="0.2">
      <c r="A16" s="18" t="s">
        <v>30</v>
      </c>
      <c r="B16" s="12">
        <f>+'[2]6ud'!B62</f>
        <v>163</v>
      </c>
      <c r="C16" s="13">
        <f>+'[2]6ud'!C62</f>
        <v>499</v>
      </c>
      <c r="D16" s="105">
        <f>+'[2]6ud'!D62</f>
        <v>88.632326820603907</v>
      </c>
      <c r="E16" s="12">
        <f>+'[2]6ud'!E62</f>
        <v>27</v>
      </c>
      <c r="F16" s="13">
        <f>+'[2]6ud'!F62</f>
        <v>54</v>
      </c>
      <c r="G16" s="105">
        <f>+'[2]6ud'!G62</f>
        <v>90</v>
      </c>
      <c r="H16" s="12">
        <f>+'[2]6ud'!H62</f>
        <v>65</v>
      </c>
      <c r="I16" s="13">
        <f>+'[2]6ud'!I62</f>
        <v>252</v>
      </c>
      <c r="J16" s="105">
        <f>+'[2]6ud'!J62</f>
        <v>111.01321585903084</v>
      </c>
      <c r="K16" s="12">
        <f>+'[2]6ud'!K62</f>
        <v>23</v>
      </c>
      <c r="L16" s="13">
        <f>+'[2]6ud'!L62</f>
        <v>61</v>
      </c>
      <c r="M16" s="81">
        <f>+'[2]6ud'!M62</f>
        <v>42.95774647887324</v>
      </c>
      <c r="N16" s="12">
        <f>+'[2]6ud'!N62</f>
        <v>48</v>
      </c>
      <c r="O16" s="13">
        <f>+'[2]6ud'!O62</f>
        <v>132</v>
      </c>
      <c r="P16" s="81">
        <f>+'[2]6ud'!P62</f>
        <v>98.507462686567166</v>
      </c>
      <c r="S16" s="7"/>
      <c r="T16" s="8"/>
    </row>
    <row r="17" spans="1:20" ht="15" customHeight="1" x14ac:dyDescent="0.2">
      <c r="A17" s="18" t="s">
        <v>31</v>
      </c>
      <c r="B17" s="12">
        <f>+'[2]6ud'!B68</f>
        <v>220</v>
      </c>
      <c r="C17" s="13">
        <f>+'[2]6ud'!C68</f>
        <v>588</v>
      </c>
      <c r="D17" s="105">
        <f>+'[2]6ud'!D68</f>
        <v>86.090775988286978</v>
      </c>
      <c r="E17" s="12">
        <f>+'[2]6ud'!E68</f>
        <v>15</v>
      </c>
      <c r="F17" s="13">
        <f>+'[2]6ud'!F68</f>
        <v>37</v>
      </c>
      <c r="G17" s="105">
        <f>+'[2]6ud'!G68</f>
        <v>82.222222222222214</v>
      </c>
      <c r="H17" s="12">
        <f>+'[2]6ud'!H68</f>
        <v>115</v>
      </c>
      <c r="I17" s="13">
        <f>+'[2]6ud'!I68</f>
        <v>359</v>
      </c>
      <c r="J17" s="105">
        <f>+'[2]6ud'!J68</f>
        <v>87.135922330097088</v>
      </c>
      <c r="K17" s="12">
        <f>+'[2]6ud'!K68</f>
        <v>32</v>
      </c>
      <c r="L17" s="13">
        <f>+'[2]6ud'!L68</f>
        <v>73</v>
      </c>
      <c r="M17" s="81">
        <f>+'[2]6ud'!M68</f>
        <v>53.284671532846716</v>
      </c>
      <c r="N17" s="12">
        <f>+'[2]6ud'!N68</f>
        <v>58</v>
      </c>
      <c r="O17" s="13">
        <f>+'[2]6ud'!O68</f>
        <v>119</v>
      </c>
      <c r="P17" s="81">
        <f>+'[2]6ud'!P68</f>
        <v>133.70786516853931</v>
      </c>
      <c r="S17" s="7"/>
      <c r="T17" s="8"/>
    </row>
    <row r="18" spans="1:20" ht="15" customHeight="1" x14ac:dyDescent="0.2">
      <c r="A18" s="18" t="s">
        <v>32</v>
      </c>
      <c r="B18" s="12">
        <f>+'[2]6ud'!B72</f>
        <v>121</v>
      </c>
      <c r="C18" s="13">
        <f>+'[2]6ud'!C72</f>
        <v>397</v>
      </c>
      <c r="D18" s="105">
        <f>+'[2]6ud'!D72</f>
        <v>99.498746867167924</v>
      </c>
      <c r="E18" s="12">
        <f>+'[2]6ud'!E72</f>
        <v>12</v>
      </c>
      <c r="F18" s="13">
        <f>+'[2]6ud'!F72</f>
        <v>30</v>
      </c>
      <c r="G18" s="105">
        <f>+'[2]6ud'!G72</f>
        <v>76.923076923076934</v>
      </c>
      <c r="H18" s="12">
        <f>+'[2]6ud'!H72</f>
        <v>61</v>
      </c>
      <c r="I18" s="13">
        <f>+'[2]6ud'!I72</f>
        <v>229</v>
      </c>
      <c r="J18" s="105">
        <f>+'[2]6ud'!J72</f>
        <v>114.5</v>
      </c>
      <c r="K18" s="12">
        <f>+'[2]6ud'!K72</f>
        <v>13</v>
      </c>
      <c r="L18" s="13">
        <f>+'[2]6ud'!L72</f>
        <v>48</v>
      </c>
      <c r="M18" s="81">
        <f>+'[2]6ud'!M72</f>
        <v>63.157894736842103</v>
      </c>
      <c r="N18" s="12">
        <f>+'[2]6ud'!N72</f>
        <v>35</v>
      </c>
      <c r="O18" s="13">
        <f>+'[2]6ud'!O72</f>
        <v>90</v>
      </c>
      <c r="P18" s="81">
        <f>+'[2]6ud'!P72</f>
        <v>107.14285714285714</v>
      </c>
      <c r="S18" s="7"/>
      <c r="T18" s="8"/>
    </row>
    <row r="19" spans="1:20" ht="15" customHeight="1" x14ac:dyDescent="0.2">
      <c r="A19" s="18" t="s">
        <v>33</v>
      </c>
      <c r="B19" s="12">
        <f>+'[2]6ud'!B77</f>
        <v>136</v>
      </c>
      <c r="C19" s="13">
        <f>+'[2]6ud'!C77</f>
        <v>299</v>
      </c>
      <c r="D19" s="105">
        <f>+'[2]6ud'!D77</f>
        <v>99.006622516556291</v>
      </c>
      <c r="E19" s="12">
        <f>+'[2]6ud'!E77</f>
        <v>13</v>
      </c>
      <c r="F19" s="13">
        <f>+'[2]6ud'!F77</f>
        <v>26</v>
      </c>
      <c r="G19" s="105">
        <f>+'[2]6ud'!G77</f>
        <v>89.65517241379311</v>
      </c>
      <c r="H19" s="12">
        <f>+'[2]6ud'!H77</f>
        <v>61</v>
      </c>
      <c r="I19" s="13">
        <f>+'[2]6ud'!I77</f>
        <v>151</v>
      </c>
      <c r="J19" s="105">
        <f>+'[2]6ud'!J77</f>
        <v>96.794871794871796</v>
      </c>
      <c r="K19" s="12">
        <f>+'[2]6ud'!K77</f>
        <v>14</v>
      </c>
      <c r="L19" s="13">
        <f>+'[2]6ud'!L77</f>
        <v>35</v>
      </c>
      <c r="M19" s="81">
        <f>+'[2]6ud'!M77</f>
        <v>92.10526315789474</v>
      </c>
      <c r="N19" s="12">
        <f>+'[2]6ud'!N77</f>
        <v>48</v>
      </c>
      <c r="O19" s="13">
        <f>+'[2]6ud'!O77</f>
        <v>87</v>
      </c>
      <c r="P19" s="81">
        <f>+'[2]6ud'!P77</f>
        <v>110.12658227848102</v>
      </c>
      <c r="S19" s="7"/>
      <c r="T19" s="8"/>
    </row>
    <row r="20" spans="1:20" ht="15" customHeight="1" x14ac:dyDescent="0.2">
      <c r="A20" s="25" t="s">
        <v>34</v>
      </c>
      <c r="B20" s="26">
        <f>+'[2]6ud'!B83</f>
        <v>280</v>
      </c>
      <c r="C20" s="27">
        <f>+'[2]6ud'!C83</f>
        <v>839</v>
      </c>
      <c r="D20" s="106">
        <f>+'[2]6ud'!D83</f>
        <v>92.50275633958104</v>
      </c>
      <c r="E20" s="26">
        <f>+'[2]6ud'!E83</f>
        <v>11</v>
      </c>
      <c r="F20" s="27">
        <f>+'[2]6ud'!F83</f>
        <v>34</v>
      </c>
      <c r="G20" s="106">
        <f>+'[2]6ud'!G83</f>
        <v>80.952380952380949</v>
      </c>
      <c r="H20" s="26">
        <f>+'[2]6ud'!H83</f>
        <v>122</v>
      </c>
      <c r="I20" s="27">
        <f>+'[2]6ud'!I83</f>
        <v>408</v>
      </c>
      <c r="J20" s="106">
        <f>+'[2]6ud'!J83</f>
        <v>87.931034482758619</v>
      </c>
      <c r="K20" s="26">
        <f>+'[2]6ud'!K83</f>
        <v>77</v>
      </c>
      <c r="L20" s="27">
        <f>+'[2]6ud'!L83</f>
        <v>210</v>
      </c>
      <c r="M20" s="83">
        <f>+'[2]6ud'!M83</f>
        <v>89.361702127659569</v>
      </c>
      <c r="N20" s="26">
        <f>+'[2]6ud'!N83</f>
        <v>70</v>
      </c>
      <c r="O20" s="27">
        <f>+'[2]6ud'!O83</f>
        <v>187</v>
      </c>
      <c r="P20" s="83">
        <f>+'[2]6ud'!P83</f>
        <v>112.65060240963855</v>
      </c>
      <c r="S20" s="7"/>
      <c r="T20" s="8"/>
    </row>
    <row r="21" spans="1:20" ht="15" customHeight="1" x14ac:dyDescent="0.2">
      <c r="A21" s="10"/>
      <c r="B21" s="10"/>
      <c r="C21" s="10"/>
      <c r="D21" s="10"/>
      <c r="E21" s="10"/>
      <c r="F21" s="10"/>
      <c r="G21" s="10"/>
      <c r="H21" s="10"/>
      <c r="I21" s="10"/>
      <c r="J21" s="10"/>
      <c r="K21" s="10"/>
      <c r="L21" s="10"/>
      <c r="M21" s="10"/>
      <c r="N21" s="10"/>
      <c r="O21" s="10"/>
      <c r="P21" s="10"/>
    </row>
    <row r="22" spans="1:20" ht="15" customHeight="1" x14ac:dyDescent="0.25">
      <c r="A22" s="68" t="s">
        <v>147</v>
      </c>
    </row>
  </sheetData>
  <mergeCells count="10">
    <mergeCell ref="N3:P3"/>
    <mergeCell ref="N4:P4"/>
    <mergeCell ref="K3:M3"/>
    <mergeCell ref="K4:M4"/>
    <mergeCell ref="B4:D4"/>
    <mergeCell ref="E3:G3"/>
    <mergeCell ref="E4:G4"/>
    <mergeCell ref="H3:J3"/>
    <mergeCell ref="H4:J4"/>
    <mergeCell ref="B3:D3"/>
  </mergeCells>
  <hyperlinks>
    <hyperlink ref="A22" location="Kazalo!A1" display="nazaj na kazalo" xr:uid="{3D3DA801-E183-47D8-AAD0-AF673AD8A315}"/>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tabSelected="1" workbookViewId="0"/>
  </sheetViews>
  <sheetFormatPr defaultColWidth="9.109375" defaultRowHeight="15" customHeight="1" x14ac:dyDescent="0.2"/>
  <cols>
    <col min="1" max="1" width="21.5546875" style="6" customWidth="1"/>
    <col min="2" max="16" width="7.44140625" style="6" customWidth="1"/>
    <col min="17" max="17" width="9.109375" style="6"/>
    <col min="18" max="18" width="25.88671875" style="6" customWidth="1"/>
    <col min="19" max="19" width="9.109375" style="6"/>
    <col min="20" max="20" width="11.5546875" style="6" bestFit="1" customWidth="1"/>
    <col min="21" max="16384" width="9.109375" style="6"/>
  </cols>
  <sheetData>
    <row r="1" spans="1:20" ht="15" customHeight="1" x14ac:dyDescent="0.25">
      <c r="A1" s="9" t="s">
        <v>185</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177"/>
      <c r="B3" s="389"/>
      <c r="C3" s="390"/>
      <c r="D3" s="391"/>
      <c r="E3" s="389" t="s">
        <v>49</v>
      </c>
      <c r="F3" s="390"/>
      <c r="G3" s="390"/>
      <c r="H3" s="389" t="s">
        <v>47</v>
      </c>
      <c r="I3" s="390"/>
      <c r="J3" s="391"/>
      <c r="K3" s="386" t="s">
        <v>525</v>
      </c>
      <c r="L3" s="383"/>
      <c r="M3" s="387"/>
      <c r="N3" s="383" t="s">
        <v>69</v>
      </c>
      <c r="O3" s="383"/>
      <c r="P3" s="383"/>
    </row>
    <row r="4" spans="1:20" ht="15" customHeight="1" x14ac:dyDescent="0.2">
      <c r="A4" s="118"/>
      <c r="B4" s="384" t="s">
        <v>0</v>
      </c>
      <c r="C4" s="385"/>
      <c r="D4" s="388"/>
      <c r="E4" s="384" t="s">
        <v>50</v>
      </c>
      <c r="F4" s="385"/>
      <c r="G4" s="388"/>
      <c r="H4" s="384" t="s">
        <v>48</v>
      </c>
      <c r="I4" s="385"/>
      <c r="J4" s="388"/>
      <c r="K4" s="384" t="s">
        <v>51</v>
      </c>
      <c r="L4" s="385"/>
      <c r="M4" s="385"/>
      <c r="N4" s="384" t="s">
        <v>70</v>
      </c>
      <c r="O4" s="385"/>
      <c r="P4" s="385"/>
    </row>
    <row r="5" spans="1:20" ht="15" customHeight="1" x14ac:dyDescent="0.2">
      <c r="A5" s="118" t="s">
        <v>66</v>
      </c>
      <c r="B5" s="256"/>
      <c r="C5" s="257"/>
      <c r="D5" s="141" t="str">
        <f>Obdobja!B13</f>
        <v>I-II 26</v>
      </c>
      <c r="E5" s="256"/>
      <c r="F5" s="257"/>
      <c r="G5" s="141" t="str">
        <f>Obdobja!B13</f>
        <v>I-II 26</v>
      </c>
      <c r="H5" s="256"/>
      <c r="I5" s="257"/>
      <c r="J5" s="141" t="str">
        <f>Obdobja!B13</f>
        <v>I-II 26</v>
      </c>
      <c r="K5" s="256"/>
      <c r="L5" s="257"/>
      <c r="M5" s="141" t="str">
        <f>Obdobja!B13</f>
        <v>I-II 26</v>
      </c>
      <c r="N5" s="256"/>
      <c r="O5" s="257"/>
      <c r="P5" s="141" t="str">
        <f>Obdobja!B13</f>
        <v>I-II 26</v>
      </c>
    </row>
    <row r="6" spans="1:20" ht="15" customHeight="1" x14ac:dyDescent="0.2">
      <c r="A6" s="176" t="s">
        <v>60</v>
      </c>
      <c r="B6" s="166" t="str">
        <f>Obdobja!B11</f>
        <v>II 26</v>
      </c>
      <c r="C6" s="167" t="str">
        <f>Obdobja!B13</f>
        <v>I-II 26</v>
      </c>
      <c r="D6" s="167" t="str">
        <f>Obdobja!C13</f>
        <v>I-II 25</v>
      </c>
      <c r="E6" s="166" t="str">
        <f>Obdobja!B11</f>
        <v>II 26</v>
      </c>
      <c r="F6" s="167" t="str">
        <f>Obdobja!B13</f>
        <v>I-II 26</v>
      </c>
      <c r="G6" s="167" t="str">
        <f>Obdobja!C13</f>
        <v>I-II 25</v>
      </c>
      <c r="H6" s="166" t="str">
        <f>Obdobja!B11</f>
        <v>II 26</v>
      </c>
      <c r="I6" s="167" t="str">
        <f>Obdobja!B13</f>
        <v>I-II 26</v>
      </c>
      <c r="J6" s="167" t="str">
        <f>Obdobja!C13</f>
        <v>I-II 25</v>
      </c>
      <c r="K6" s="166" t="str">
        <f>Obdobja!B11</f>
        <v>II 26</v>
      </c>
      <c r="L6" s="167" t="str">
        <f>Obdobja!B13</f>
        <v>I-II 26</v>
      </c>
      <c r="M6" s="167" t="str">
        <f>Obdobja!C13</f>
        <v>I-II 25</v>
      </c>
      <c r="N6" s="166" t="str">
        <f>Obdobja!B11</f>
        <v>II 26</v>
      </c>
      <c r="O6" s="167" t="str">
        <f>Obdobja!B13</f>
        <v>I-II 26</v>
      </c>
      <c r="P6" s="167" t="str">
        <f>Obdobja!C13</f>
        <v>I-II 25</v>
      </c>
    </row>
    <row r="7" spans="1:20" ht="15" customHeight="1" x14ac:dyDescent="0.2">
      <c r="A7" s="21" t="s">
        <v>22</v>
      </c>
      <c r="B7" s="22">
        <f>SUM(E7,H7,K7,N7)</f>
        <v>4510</v>
      </c>
      <c r="C7" s="23">
        <f>SUM(F7,I7,L7,O7)</f>
        <v>12579</v>
      </c>
      <c r="D7" s="103">
        <f>+C7/[5]Priliv!C25*100</f>
        <v>95.75245489837863</v>
      </c>
      <c r="E7" s="22">
        <f>+'[6]P iskalci 1. zap'!C4</f>
        <v>416</v>
      </c>
      <c r="F7" s="23">
        <f>+'[6]P iskalci 1. zap'!C25</f>
        <v>971</v>
      </c>
      <c r="G7" s="103">
        <f>+F7/'[5]P iskalci 1. zap'!C25*100</f>
        <v>99.691991786447645</v>
      </c>
      <c r="H7" s="23">
        <f>+'[6]P iztek DČ'!C4</f>
        <v>1798</v>
      </c>
      <c r="I7" s="23">
        <f>+'[6]P iztek DČ'!C25</f>
        <v>5764</v>
      </c>
      <c r="J7" s="112">
        <f>+I7/'[5]P iztek DČ'!C25*100</f>
        <v>96.082680446741122</v>
      </c>
      <c r="K7" s="23">
        <f>+'[6]P trajni, stečaj'!C4</f>
        <v>935</v>
      </c>
      <c r="L7" s="23">
        <f>+'[6]P trajni, stečaj'!C25</f>
        <v>2565</v>
      </c>
      <c r="M7" s="76">
        <f>+L7/'[5]P trajni, stečaj'!C25*100</f>
        <v>81.042654028436019</v>
      </c>
      <c r="N7" s="53">
        <f>+'[6]P drugo'!C4</f>
        <v>1361</v>
      </c>
      <c r="O7" s="23">
        <f>+'[6]P drugo'!C25</f>
        <v>3279</v>
      </c>
      <c r="P7" s="76">
        <f>+O7/'[5]P drugo'!C25*100</f>
        <v>109.33644548182728</v>
      </c>
    </row>
    <row r="8" spans="1:20" ht="12.75" customHeight="1" x14ac:dyDescent="0.2">
      <c r="A8" s="11"/>
      <c r="B8" s="15"/>
      <c r="C8" s="16"/>
      <c r="D8" s="104"/>
      <c r="E8" s="15"/>
      <c r="F8" s="16"/>
      <c r="G8" s="104"/>
      <c r="H8" s="16"/>
      <c r="I8" s="16"/>
      <c r="J8" s="113"/>
      <c r="K8" s="16"/>
      <c r="L8" s="16"/>
      <c r="M8" s="79"/>
      <c r="N8" s="54"/>
      <c r="O8" s="16"/>
      <c r="P8" s="79"/>
    </row>
    <row r="9" spans="1:20" ht="15" customHeight="1" x14ac:dyDescent="0.2">
      <c r="A9" s="70" t="s">
        <v>35</v>
      </c>
      <c r="B9" s="71">
        <f t="shared" ref="B9:B17" si="0">SUM(E9,H9,K9,N9)</f>
        <v>2440</v>
      </c>
      <c r="C9" s="17">
        <f t="shared" ref="C9:C25" si="1">SUM(F9,I9,L9,O9)</f>
        <v>7188</v>
      </c>
      <c r="D9" s="119">
        <f>+C9/[5]Priliv!C27*100</f>
        <v>92.35513298214056</v>
      </c>
      <c r="E9" s="71">
        <f>+'[6]P iskalci 1. zap'!C6</f>
        <v>209</v>
      </c>
      <c r="F9" s="17">
        <f>+'[6]P iskalci 1. zap'!C27</f>
        <v>463</v>
      </c>
      <c r="G9" s="119">
        <f>+F9/'[5]P iskalci 1. zap'!C27*100</f>
        <v>86.059479553903344</v>
      </c>
      <c r="H9" s="17">
        <f>+'[6]P iztek DČ'!C6</f>
        <v>1032</v>
      </c>
      <c r="I9" s="17">
        <f>+'[6]P iztek DČ'!C27</f>
        <v>3522</v>
      </c>
      <c r="J9" s="148">
        <f>+I9/'[5]P iztek DČ'!C27*100</f>
        <v>95.08639308855291</v>
      </c>
      <c r="K9" s="17">
        <f>+'[6]P trajni, stečaj'!C6</f>
        <v>477</v>
      </c>
      <c r="L9" s="17">
        <f>+'[6]P trajni, stečaj'!C27</f>
        <v>1406</v>
      </c>
      <c r="M9" s="79">
        <f>+L9/'[5]P trajni, stečaj'!C27*100</f>
        <v>77.593818984547454</v>
      </c>
      <c r="N9" s="149">
        <f>+'[6]P drugo'!C6</f>
        <v>722</v>
      </c>
      <c r="O9" s="17">
        <f>+'[6]P drugo'!C27</f>
        <v>1797</v>
      </c>
      <c r="P9" s="79">
        <f>+O9/'[5]P drugo'!C27*100</f>
        <v>103.93290919606709</v>
      </c>
    </row>
    <row r="10" spans="1:20" ht="15" customHeight="1" x14ac:dyDescent="0.2">
      <c r="A10" s="43" t="s">
        <v>41</v>
      </c>
      <c r="B10" s="12">
        <f t="shared" si="0"/>
        <v>233</v>
      </c>
      <c r="C10" s="13">
        <f t="shared" si="1"/>
        <v>689</v>
      </c>
      <c r="D10" s="105">
        <f>+C10/[5]Priliv!C28*100</f>
        <v>92.982456140350877</v>
      </c>
      <c r="E10" s="12">
        <f>+'[6]P iskalci 1. zap'!C7</f>
        <v>33</v>
      </c>
      <c r="F10" s="13">
        <f>+'[6]P iskalci 1. zap'!C28</f>
        <v>68</v>
      </c>
      <c r="G10" s="105">
        <f>+F10/'[5]P iskalci 1. zap'!C28*100</f>
        <v>85</v>
      </c>
      <c r="H10" s="13">
        <f>+'[6]P iztek DČ'!C7</f>
        <v>93</v>
      </c>
      <c r="I10" s="13">
        <f>+'[6]P iztek DČ'!C28</f>
        <v>328</v>
      </c>
      <c r="J10" s="114">
        <f>+I10/'[5]P iztek DČ'!C28*100</f>
        <v>103.47003154574132</v>
      </c>
      <c r="K10" s="13">
        <f>+'[6]P trajni, stečaj'!C7</f>
        <v>46</v>
      </c>
      <c r="L10" s="13">
        <f>+'[6]P trajni, stečaj'!C28</f>
        <v>114</v>
      </c>
      <c r="M10" s="81">
        <f>+L10/'[5]P trajni, stečaj'!C28*100</f>
        <v>69.512195121951208</v>
      </c>
      <c r="N10" s="55">
        <f>+'[6]P drugo'!C7</f>
        <v>61</v>
      </c>
      <c r="O10" s="13">
        <f>+'[6]P drugo'!C28</f>
        <v>179</v>
      </c>
      <c r="P10" s="81">
        <f>+O10/'[5]P drugo'!C28*100</f>
        <v>99.444444444444443</v>
      </c>
      <c r="S10" s="7"/>
      <c r="T10" s="8"/>
    </row>
    <row r="11" spans="1:20" ht="15" customHeight="1" x14ac:dyDescent="0.2">
      <c r="A11" s="43" t="s">
        <v>38</v>
      </c>
      <c r="B11" s="12">
        <f t="shared" si="0"/>
        <v>141</v>
      </c>
      <c r="C11" s="13">
        <f t="shared" si="1"/>
        <v>432</v>
      </c>
      <c r="D11" s="105">
        <f>+C11/[5]Priliv!C29*100</f>
        <v>87.804878048780495</v>
      </c>
      <c r="E11" s="12">
        <f>+'[6]P iskalci 1. zap'!C8</f>
        <v>4</v>
      </c>
      <c r="F11" s="13">
        <f>+'[6]P iskalci 1. zap'!C29</f>
        <v>16</v>
      </c>
      <c r="G11" s="105">
        <f>+F11/'[5]P iskalci 1. zap'!C29*100</f>
        <v>64</v>
      </c>
      <c r="H11" s="13">
        <f>+'[6]P iztek DČ'!C8</f>
        <v>61</v>
      </c>
      <c r="I11" s="13">
        <f>+'[6]P iztek DČ'!C29</f>
        <v>204</v>
      </c>
      <c r="J11" s="114">
        <f>+I11/'[5]P iztek DČ'!C29*100</f>
        <v>81.92771084337349</v>
      </c>
      <c r="K11" s="13">
        <f>+'[6]P trajni, stečaj'!C8</f>
        <v>51</v>
      </c>
      <c r="L11" s="13">
        <f>+'[6]P trajni, stečaj'!C29</f>
        <v>134</v>
      </c>
      <c r="M11" s="81">
        <f>+L11/'[5]P trajni, stečaj'!C29*100</f>
        <v>93.055555555555557</v>
      </c>
      <c r="N11" s="55">
        <f>+'[6]P drugo'!C8</f>
        <v>25</v>
      </c>
      <c r="O11" s="13">
        <f>+'[6]P drugo'!C29</f>
        <v>78</v>
      </c>
      <c r="P11" s="81">
        <f>+O11/'[5]P drugo'!C29*100</f>
        <v>105.40540540540539</v>
      </c>
      <c r="S11" s="7"/>
      <c r="T11" s="8"/>
    </row>
    <row r="12" spans="1:20" ht="15" customHeight="1" x14ac:dyDescent="0.2">
      <c r="A12" s="43" t="s">
        <v>37</v>
      </c>
      <c r="B12" s="12">
        <f t="shared" si="0"/>
        <v>857</v>
      </c>
      <c r="C12" s="13">
        <f t="shared" si="1"/>
        <v>2440</v>
      </c>
      <c r="D12" s="105">
        <f>+C12/[5]Priliv!C30*100</f>
        <v>89.738874586244947</v>
      </c>
      <c r="E12" s="12">
        <f>+'[6]P iskalci 1. zap'!C9</f>
        <v>71</v>
      </c>
      <c r="F12" s="13">
        <f>+'[6]P iskalci 1. zap'!C30</f>
        <v>149</v>
      </c>
      <c r="G12" s="105">
        <f>+F12/'[5]P iskalci 1. zap'!C30*100</f>
        <v>85.632183908045974</v>
      </c>
      <c r="H12" s="13">
        <f>+'[6]P iztek DČ'!C9</f>
        <v>376</v>
      </c>
      <c r="I12" s="13">
        <f>+'[6]P iztek DČ'!C30</f>
        <v>1181</v>
      </c>
      <c r="J12" s="114">
        <f>+I12/'[5]P iztek DČ'!C30*100</f>
        <v>88.997739261492086</v>
      </c>
      <c r="K12" s="13">
        <f>+'[6]P trajni, stečaj'!C9</f>
        <v>179</v>
      </c>
      <c r="L12" s="13">
        <f>+'[6]P trajni, stečaj'!C30</f>
        <v>554</v>
      </c>
      <c r="M12" s="81">
        <f>+L12/'[5]P trajni, stečaj'!C30*100</f>
        <v>82.195845697329375</v>
      </c>
      <c r="N12" s="55">
        <f>+'[6]P drugo'!C9</f>
        <v>231</v>
      </c>
      <c r="O12" s="13">
        <f>+'[6]P drugo'!C30</f>
        <v>556</v>
      </c>
      <c r="P12" s="81">
        <f>+O12/'[5]P drugo'!C30*100</f>
        <v>102.20588235294117</v>
      </c>
      <c r="S12" s="7"/>
      <c r="T12" s="8"/>
    </row>
    <row r="13" spans="1:20" ht="15" customHeight="1" x14ac:dyDescent="0.2">
      <c r="A13" s="43" t="s">
        <v>36</v>
      </c>
      <c r="B13" s="12">
        <f t="shared" si="0"/>
        <v>311</v>
      </c>
      <c r="C13" s="13">
        <f t="shared" si="1"/>
        <v>1103</v>
      </c>
      <c r="D13" s="105">
        <f>+C13/[5]Priliv!C31*100</f>
        <v>99.638663053297208</v>
      </c>
      <c r="E13" s="12">
        <f>+'[6]P iskalci 1. zap'!C10</f>
        <v>29</v>
      </c>
      <c r="F13" s="13">
        <f>+'[6]P iskalci 1. zap'!C31</f>
        <v>62</v>
      </c>
      <c r="G13" s="105">
        <f>+F13/'[5]P iskalci 1. zap'!C31*100</f>
        <v>110.71428571428572</v>
      </c>
      <c r="H13" s="13">
        <f>+'[6]P iztek DČ'!C10</f>
        <v>114</v>
      </c>
      <c r="I13" s="13">
        <f>+'[6]P iztek DČ'!C31</f>
        <v>511</v>
      </c>
      <c r="J13" s="114">
        <f>+I13/'[5]P iztek DČ'!C31*100</f>
        <v>105.36082474226805</v>
      </c>
      <c r="K13" s="13">
        <f>+'[6]P trajni, stečaj'!C10</f>
        <v>64</v>
      </c>
      <c r="L13" s="13">
        <f>+'[6]P trajni, stečaj'!C31</f>
        <v>241</v>
      </c>
      <c r="M13" s="81">
        <f>+L13/'[5]P trajni, stečaj'!C31*100</f>
        <v>81.418918918918919</v>
      </c>
      <c r="N13" s="55">
        <f>+'[6]P drugo'!C10</f>
        <v>104</v>
      </c>
      <c r="O13" s="13">
        <f>+'[6]P drugo'!C31</f>
        <v>289</v>
      </c>
      <c r="P13" s="81">
        <f>+O13/'[5]P drugo'!C31*100</f>
        <v>107.03703703703704</v>
      </c>
      <c r="S13" s="7"/>
      <c r="T13" s="8"/>
    </row>
    <row r="14" spans="1:20" ht="15" customHeight="1" x14ac:dyDescent="0.2">
      <c r="A14" s="43" t="s">
        <v>468</v>
      </c>
      <c r="B14" s="12">
        <f t="shared" si="0"/>
        <v>126</v>
      </c>
      <c r="C14" s="13">
        <f t="shared" si="1"/>
        <v>374</v>
      </c>
      <c r="D14" s="105">
        <f>+C14/[5]Priliv!C32*100</f>
        <v>103.8888888888889</v>
      </c>
      <c r="E14" s="12">
        <f>+'[6]P iskalci 1. zap'!C11</f>
        <v>10</v>
      </c>
      <c r="F14" s="13">
        <f>+'[6]P iskalci 1. zap'!C32</f>
        <v>25</v>
      </c>
      <c r="G14" s="105">
        <f>+F14/'[5]P iskalci 1. zap'!C32*100</f>
        <v>80.645161290322577</v>
      </c>
      <c r="H14" s="13">
        <f>+'[6]P iztek DČ'!C11</f>
        <v>63</v>
      </c>
      <c r="I14" s="13">
        <f>+'[6]P iztek DČ'!C32</f>
        <v>218</v>
      </c>
      <c r="J14" s="114">
        <f>+I14/'[5]P iztek DČ'!C32*100</f>
        <v>128.23529411764707</v>
      </c>
      <c r="K14" s="13">
        <f>+'[6]P trajni, stečaj'!C11</f>
        <v>15</v>
      </c>
      <c r="L14" s="13">
        <f>+'[6]P trajni, stečaj'!C32</f>
        <v>37</v>
      </c>
      <c r="M14" s="81">
        <f>+L14/'[5]P trajni, stečaj'!C32*100</f>
        <v>49.333333333333336</v>
      </c>
      <c r="N14" s="55">
        <f>+'[6]P drugo'!C11</f>
        <v>38</v>
      </c>
      <c r="O14" s="13">
        <f>+'[6]P drugo'!C32</f>
        <v>94</v>
      </c>
      <c r="P14" s="81">
        <f>+O14/'[5]P drugo'!C32*100</f>
        <v>111.90476190476191</v>
      </c>
      <c r="S14" s="7"/>
      <c r="T14" s="8"/>
    </row>
    <row r="15" spans="1:20" ht="15" customHeight="1" x14ac:dyDescent="0.2">
      <c r="A15" s="43" t="s">
        <v>469</v>
      </c>
      <c r="B15" s="12">
        <f t="shared" si="0"/>
        <v>88</v>
      </c>
      <c r="C15" s="13">
        <f t="shared" si="1"/>
        <v>260</v>
      </c>
      <c r="D15" s="105">
        <f>+C15/[5]Priliv!C33*100</f>
        <v>100.77519379844961</v>
      </c>
      <c r="E15" s="12">
        <f>+'[6]P iskalci 1. zap'!C12</f>
        <v>6</v>
      </c>
      <c r="F15" s="13">
        <f>+'[6]P iskalci 1. zap'!C33</f>
        <v>21</v>
      </c>
      <c r="G15" s="105">
        <f>+F15/'[5]P iskalci 1. zap'!C33*100</f>
        <v>105</v>
      </c>
      <c r="H15" s="13">
        <f>+'[6]P iztek DČ'!C12</f>
        <v>39</v>
      </c>
      <c r="I15" s="13">
        <f>+'[6]P iztek DČ'!C33</f>
        <v>130</v>
      </c>
      <c r="J15" s="114">
        <f>+I15/'[5]P iztek DČ'!C33*100</f>
        <v>94.20289855072464</v>
      </c>
      <c r="K15" s="13">
        <f>+'[6]P trajni, stečaj'!C12</f>
        <v>13</v>
      </c>
      <c r="L15" s="13">
        <f>+'[6]P trajni, stečaj'!C33</f>
        <v>43</v>
      </c>
      <c r="M15" s="81">
        <f>+L15/'[5]P trajni, stečaj'!C33*100</f>
        <v>87.755102040816325</v>
      </c>
      <c r="N15" s="55">
        <f>+'[6]P drugo'!C12</f>
        <v>30</v>
      </c>
      <c r="O15" s="13">
        <f>+'[6]P drugo'!C33</f>
        <v>66</v>
      </c>
      <c r="P15" s="81">
        <f>+O15/'[5]P drugo'!C33*100</f>
        <v>129.41176470588235</v>
      </c>
      <c r="S15" s="7"/>
      <c r="T15" s="8"/>
    </row>
    <row r="16" spans="1:20" ht="15" customHeight="1" x14ac:dyDescent="0.2">
      <c r="A16" s="43" t="s">
        <v>39</v>
      </c>
      <c r="B16" s="12">
        <f t="shared" si="0"/>
        <v>557</v>
      </c>
      <c r="C16" s="13">
        <f t="shared" si="1"/>
        <v>1593</v>
      </c>
      <c r="D16" s="105">
        <f>+C16/[5]Priliv!C34*100</f>
        <v>87.335526315789465</v>
      </c>
      <c r="E16" s="12">
        <f>+'[6]P iskalci 1. zap'!C13</f>
        <v>44</v>
      </c>
      <c r="F16" s="13">
        <f>+'[6]P iskalci 1. zap'!C34</f>
        <v>98</v>
      </c>
      <c r="G16" s="105">
        <f>+F16/'[5]P iskalci 1. zap'!C34*100</f>
        <v>77.165354330708652</v>
      </c>
      <c r="H16" s="13">
        <f>+'[6]P iztek DČ'!C13</f>
        <v>230</v>
      </c>
      <c r="I16" s="13">
        <f>+'[6]P iztek DČ'!C34</f>
        <v>798</v>
      </c>
      <c r="J16" s="114">
        <f>+I16/'[5]P iztek DČ'!C34*100</f>
        <v>91.304347826086953</v>
      </c>
      <c r="K16" s="13">
        <f>+'[6]P trajni, stečaj'!C13</f>
        <v>94</v>
      </c>
      <c r="L16" s="13">
        <f>+'[6]P trajni, stečaj'!C34</f>
        <v>249</v>
      </c>
      <c r="M16" s="81">
        <f>+L16/'[5]P trajni, stečaj'!C34*100</f>
        <v>66.400000000000006</v>
      </c>
      <c r="N16" s="55">
        <f>+'[6]P drugo'!C13</f>
        <v>189</v>
      </c>
      <c r="O16" s="13">
        <f>+'[6]P drugo'!C34</f>
        <v>448</v>
      </c>
      <c r="P16" s="81">
        <f>+O16/'[5]P drugo'!C34*100</f>
        <v>100</v>
      </c>
      <c r="S16" s="7"/>
      <c r="T16" s="8"/>
    </row>
    <row r="17" spans="1:20" ht="15" customHeight="1" x14ac:dyDescent="0.2">
      <c r="A17" s="43" t="s">
        <v>40</v>
      </c>
      <c r="B17" s="12">
        <f t="shared" si="0"/>
        <v>127</v>
      </c>
      <c r="C17" s="13">
        <f t="shared" si="1"/>
        <v>297</v>
      </c>
      <c r="D17" s="105">
        <f>+C17/[5]Priliv!C35*100</f>
        <v>105.31914893617021</v>
      </c>
      <c r="E17" s="12">
        <f>+'[6]P iskalci 1. zap'!C14</f>
        <v>12</v>
      </c>
      <c r="F17" s="13">
        <f>+'[6]P iskalci 1. zap'!C35</f>
        <v>24</v>
      </c>
      <c r="G17" s="105">
        <f>+F17/'[5]P iskalci 1. zap'!C35*100</f>
        <v>96</v>
      </c>
      <c r="H17" s="13">
        <f>+'[6]P iztek DČ'!C14</f>
        <v>56</v>
      </c>
      <c r="I17" s="13">
        <f>+'[6]P iztek DČ'!C35</f>
        <v>152</v>
      </c>
      <c r="J17" s="114">
        <f>+I17/'[5]P iztek DČ'!C35*100</f>
        <v>105.55555555555556</v>
      </c>
      <c r="K17" s="13">
        <f>+'[6]P trajni, stečaj'!C14</f>
        <v>15</v>
      </c>
      <c r="L17" s="13">
        <f>+'[6]P trajni, stečaj'!C35</f>
        <v>34</v>
      </c>
      <c r="M17" s="81">
        <f>+L17/'[5]P trajni, stečaj'!C35*100</f>
        <v>97.142857142857139</v>
      </c>
      <c r="N17" s="55">
        <f>+'[6]P drugo'!C14</f>
        <v>44</v>
      </c>
      <c r="O17" s="13">
        <f>+'[6]P drugo'!C35</f>
        <v>87</v>
      </c>
      <c r="P17" s="81">
        <f>+O17/'[5]P drugo'!C35*100</f>
        <v>111.53846153846155</v>
      </c>
      <c r="S17" s="7"/>
      <c r="T17" s="8"/>
    </row>
    <row r="18" spans="1:20" ht="15" customHeight="1" x14ac:dyDescent="0.2">
      <c r="A18" s="43"/>
      <c r="B18" s="12"/>
      <c r="C18" s="13"/>
      <c r="D18" s="105"/>
      <c r="E18" s="12"/>
      <c r="F18" s="13"/>
      <c r="G18" s="105"/>
      <c r="H18" s="13"/>
      <c r="I18" s="13"/>
      <c r="J18" s="114"/>
      <c r="K18" s="13"/>
      <c r="L18" s="13"/>
      <c r="M18" s="81"/>
      <c r="N18" s="55"/>
      <c r="O18" s="13"/>
      <c r="P18" s="81"/>
      <c r="S18" s="7"/>
      <c r="T18" s="8"/>
    </row>
    <row r="19" spans="1:20" ht="15" customHeight="1" x14ac:dyDescent="0.2">
      <c r="A19" s="70" t="s">
        <v>42</v>
      </c>
      <c r="B19" s="71">
        <f t="shared" ref="B19:B23" si="2">SUM(E19,H19,K19,N19)</f>
        <v>1755</v>
      </c>
      <c r="C19" s="17">
        <f t="shared" si="1"/>
        <v>4625</v>
      </c>
      <c r="D19" s="119">
        <f>+C19/[5]Priliv!C37*100</f>
        <v>101.13710911874043</v>
      </c>
      <c r="E19" s="71">
        <f>+'[6]P iskalci 1. zap'!C16</f>
        <v>120</v>
      </c>
      <c r="F19" s="17">
        <f>+'[6]P iskalci 1. zap'!C37</f>
        <v>325</v>
      </c>
      <c r="G19" s="119">
        <f>+F19/'[5]P iskalci 1. zap'!C37*100</f>
        <v>111.30136986301369</v>
      </c>
      <c r="H19" s="17">
        <f>+'[6]P iztek DČ'!C16</f>
        <v>648</v>
      </c>
      <c r="I19" s="17">
        <f>+'[6]P iztek DČ'!C37</f>
        <v>1924</v>
      </c>
      <c r="J19" s="148">
        <f>+I19/'[5]P iztek DČ'!C37*100</f>
        <v>94.918598914652193</v>
      </c>
      <c r="K19" s="17">
        <f>+'[6]P trajni, stečaj'!C16</f>
        <v>391</v>
      </c>
      <c r="L19" s="17">
        <f>+'[6]P trajni, stečaj'!C37</f>
        <v>977</v>
      </c>
      <c r="M19" s="79">
        <f>+L19/'[5]P trajni, stečaj'!C37*100</f>
        <v>92.606635071090054</v>
      </c>
      <c r="N19" s="149">
        <f>+'[6]P drugo'!C16</f>
        <v>596</v>
      </c>
      <c r="O19" s="17">
        <f>+'[6]P drugo'!C37</f>
        <v>1399</v>
      </c>
      <c r="P19" s="79">
        <f>+O19/'[5]P drugo'!C37*100</f>
        <v>116.68056713928274</v>
      </c>
      <c r="S19" s="7"/>
      <c r="T19" s="8"/>
    </row>
    <row r="20" spans="1:20" ht="15" customHeight="1" x14ac:dyDescent="0.2">
      <c r="A20" s="43" t="s">
        <v>44</v>
      </c>
      <c r="B20" s="12">
        <f t="shared" si="2"/>
        <v>363</v>
      </c>
      <c r="C20" s="13">
        <f t="shared" si="1"/>
        <v>958</v>
      </c>
      <c r="D20" s="105">
        <f>+C20/[5]Priliv!C38*100</f>
        <v>98.055271238485147</v>
      </c>
      <c r="E20" s="12">
        <f>+'[6]P iskalci 1. zap'!C17</f>
        <v>27</v>
      </c>
      <c r="F20" s="13">
        <f>+'[6]P iskalci 1. zap'!C38</f>
        <v>59</v>
      </c>
      <c r="G20" s="105">
        <f>+F20/'[5]P iskalci 1. zap'!C38*100</f>
        <v>134.09090909090909</v>
      </c>
      <c r="H20" s="13">
        <f>+'[6]P iztek DČ'!C17</f>
        <v>131</v>
      </c>
      <c r="I20" s="13">
        <f>+'[6]P iztek DČ'!C38</f>
        <v>391</v>
      </c>
      <c r="J20" s="114">
        <f>+I20/'[5]P iztek DČ'!C38*100</f>
        <v>94.216867469879517</v>
      </c>
      <c r="K20" s="13">
        <f>+'[6]P trajni, stečaj'!C17</f>
        <v>77</v>
      </c>
      <c r="L20" s="13">
        <f>+'[6]P trajni, stečaj'!C38</f>
        <v>213</v>
      </c>
      <c r="M20" s="81">
        <f>+L20/'[5]P trajni, stečaj'!C38*100</f>
        <v>68.932038834951456</v>
      </c>
      <c r="N20" s="55">
        <f>+'[6]P drugo'!C17</f>
        <v>128</v>
      </c>
      <c r="O20" s="13">
        <f>+'[6]P drugo'!C38</f>
        <v>295</v>
      </c>
      <c r="P20" s="81">
        <f>+O20/'[5]P drugo'!C38*100</f>
        <v>141.14832535885168</v>
      </c>
      <c r="S20" s="7"/>
      <c r="T20" s="8"/>
    </row>
    <row r="21" spans="1:20" ht="15" customHeight="1" x14ac:dyDescent="0.2">
      <c r="A21" s="43" t="s">
        <v>45</v>
      </c>
      <c r="B21" s="12">
        <f t="shared" si="2"/>
        <v>180</v>
      </c>
      <c r="C21" s="13">
        <f t="shared" si="1"/>
        <v>479</v>
      </c>
      <c r="D21" s="105">
        <f>+C21/[5]Priliv!C39*100</f>
        <v>101.26849894291755</v>
      </c>
      <c r="E21" s="12">
        <f>+'[6]P iskalci 1. zap'!C18</f>
        <v>14</v>
      </c>
      <c r="F21" s="13">
        <f>+'[6]P iskalci 1. zap'!C39</f>
        <v>30</v>
      </c>
      <c r="G21" s="105">
        <f>+F21/'[5]P iskalci 1. zap'!C39*100</f>
        <v>120</v>
      </c>
      <c r="H21" s="13">
        <f>+'[6]P iztek DČ'!C18</f>
        <v>77</v>
      </c>
      <c r="I21" s="13">
        <f>+'[6]P iztek DČ'!C39</f>
        <v>214</v>
      </c>
      <c r="J21" s="114">
        <f>+I21/'[5]P iztek DČ'!C39*100</f>
        <v>93.043478260869563</v>
      </c>
      <c r="K21" s="13">
        <f>+'[6]P trajni, stečaj'!C18</f>
        <v>44</v>
      </c>
      <c r="L21" s="13">
        <f>+'[6]P trajni, stečaj'!C39</f>
        <v>122</v>
      </c>
      <c r="M21" s="81">
        <f>+L21/'[5]P trajni, stečaj'!C39*100</f>
        <v>118.44660194174756</v>
      </c>
      <c r="N21" s="55">
        <f>+'[6]P drugo'!C18</f>
        <v>45</v>
      </c>
      <c r="O21" s="13">
        <f>+'[6]P drugo'!C39</f>
        <v>113</v>
      </c>
      <c r="P21" s="81">
        <f>+O21/'[5]P drugo'!C39*100</f>
        <v>98.260869565217391</v>
      </c>
      <c r="S21" s="7"/>
      <c r="T21" s="8"/>
    </row>
    <row r="22" spans="1:20" ht="15" customHeight="1" x14ac:dyDescent="0.2">
      <c r="A22" s="43" t="s">
        <v>46</v>
      </c>
      <c r="B22" s="12">
        <f t="shared" si="2"/>
        <v>261</v>
      </c>
      <c r="C22" s="13">
        <f t="shared" si="1"/>
        <v>724</v>
      </c>
      <c r="D22" s="105">
        <f>+C22/[5]Priliv!C40*100</f>
        <v>102.54957507082152</v>
      </c>
      <c r="E22" s="12">
        <f>+'[6]P iskalci 1. zap'!C19</f>
        <v>15</v>
      </c>
      <c r="F22" s="13">
        <f>+'[6]P iskalci 1. zap'!C40</f>
        <v>45</v>
      </c>
      <c r="G22" s="105">
        <f>+F22/'[5]P iskalci 1. zap'!C40*100</f>
        <v>107.14285714285714</v>
      </c>
      <c r="H22" s="13">
        <f>+'[6]P iztek DČ'!C19</f>
        <v>100</v>
      </c>
      <c r="I22" s="13">
        <f>+'[6]P iztek DČ'!C40</f>
        <v>365</v>
      </c>
      <c r="J22" s="114">
        <f>+I22/'[5]P iztek DČ'!C40*100</f>
        <v>101.10803324099722</v>
      </c>
      <c r="K22" s="13">
        <f>+'[6]P trajni, stečaj'!C19</f>
        <v>51</v>
      </c>
      <c r="L22" s="13">
        <f>+'[6]P trajni, stečaj'!C40</f>
        <v>118</v>
      </c>
      <c r="M22" s="81">
        <f>+L22/'[5]P trajni, stečaj'!C40*100</f>
        <v>90.769230769230774</v>
      </c>
      <c r="N22" s="55">
        <f>+'[6]P drugo'!C19</f>
        <v>95</v>
      </c>
      <c r="O22" s="13">
        <f>+'[6]P drugo'!C40</f>
        <v>196</v>
      </c>
      <c r="P22" s="81">
        <f>+O22/'[5]P drugo'!C40*100</f>
        <v>113.29479768786128</v>
      </c>
      <c r="S22" s="7"/>
      <c r="T22" s="8"/>
    </row>
    <row r="23" spans="1:20" ht="15" customHeight="1" x14ac:dyDescent="0.2">
      <c r="A23" s="43" t="s">
        <v>43</v>
      </c>
      <c r="B23" s="12">
        <f t="shared" si="2"/>
        <v>951</v>
      </c>
      <c r="C23" s="13">
        <f t="shared" si="1"/>
        <v>2464</v>
      </c>
      <c r="D23" s="105">
        <f>+C23/[5]Priliv!C41*100</f>
        <v>101.94455937112123</v>
      </c>
      <c r="E23" s="12">
        <f>+'[6]P iskalci 1. zap'!C20</f>
        <v>64</v>
      </c>
      <c r="F23" s="13">
        <f>+'[6]P iskalci 1. zap'!C41</f>
        <v>191</v>
      </c>
      <c r="G23" s="105">
        <f>+F23/'[5]P iskalci 1. zap'!C41*100</f>
        <v>105.52486187845305</v>
      </c>
      <c r="H23" s="13">
        <f>+'[6]P iztek DČ'!C20</f>
        <v>340</v>
      </c>
      <c r="I23" s="13">
        <f>+'[6]P iztek DČ'!C41</f>
        <v>954</v>
      </c>
      <c r="J23" s="114">
        <f>+I23/'[5]P iztek DČ'!C41*100</f>
        <v>93.437806072477954</v>
      </c>
      <c r="K23" s="13">
        <f>+'[6]P trajni, stečaj'!C20</f>
        <v>219</v>
      </c>
      <c r="L23" s="13">
        <f>+'[6]P trajni, stečaj'!C41</f>
        <v>524</v>
      </c>
      <c r="M23" s="81">
        <f>+L23/'[5]P trajni, stečaj'!C41*100</f>
        <v>102.14424951267056</v>
      </c>
      <c r="N23" s="55">
        <f>+'[6]P drugo'!C20</f>
        <v>328</v>
      </c>
      <c r="O23" s="13">
        <f>+'[6]P drugo'!C41</f>
        <v>795</v>
      </c>
      <c r="P23" s="81">
        <f>+O23/'[5]P drugo'!C41*100</f>
        <v>113.24786324786325</v>
      </c>
      <c r="S23" s="7"/>
      <c r="T23" s="8"/>
    </row>
    <row r="24" spans="1:20" ht="15" customHeight="1" x14ac:dyDescent="0.2">
      <c r="A24" s="43"/>
      <c r="B24" s="12"/>
      <c r="C24" s="13"/>
      <c r="D24" s="105"/>
      <c r="E24" s="12"/>
      <c r="F24" s="13"/>
      <c r="G24" s="105"/>
      <c r="H24" s="13"/>
      <c r="I24" s="13"/>
      <c r="J24" s="114"/>
      <c r="K24" s="13"/>
      <c r="L24" s="13"/>
      <c r="M24" s="81"/>
      <c r="N24" s="55"/>
      <c r="O24" s="13"/>
      <c r="P24" s="81"/>
      <c r="S24" s="7"/>
      <c r="T24" s="8"/>
    </row>
    <row r="25" spans="1:20" ht="15" customHeight="1" x14ac:dyDescent="0.2">
      <c r="A25" s="25" t="s">
        <v>65</v>
      </c>
      <c r="B25" s="26">
        <f>SUM(E25,H25,K25,N25)</f>
        <v>315</v>
      </c>
      <c r="C25" s="27">
        <f t="shared" si="1"/>
        <v>766</v>
      </c>
      <c r="D25" s="106">
        <f>+C25/[5]Priliv!C43*100</f>
        <v>98.07938540332907</v>
      </c>
      <c r="E25" s="26">
        <f>+'[6]P iskalci 1. zap'!C22</f>
        <v>87</v>
      </c>
      <c r="F25" s="27">
        <f>+'[6]P iskalci 1. zap'!C43</f>
        <v>183</v>
      </c>
      <c r="G25" s="106">
        <f>+F25/'[5]P iskalci 1. zap'!C43*100</f>
        <v>127.08333333333333</v>
      </c>
      <c r="H25" s="27">
        <f>+'[6]P iztek DČ'!C22</f>
        <v>118</v>
      </c>
      <c r="I25" s="27">
        <f>+'[6]P iztek DČ'!C43</f>
        <v>318</v>
      </c>
      <c r="J25" s="115">
        <f>+I25/'[5]P iztek DČ'!C43*100</f>
        <v>118.65671641791045</v>
      </c>
      <c r="K25" s="27">
        <f>+'[6]P trajni, stečaj'!C22</f>
        <v>67</v>
      </c>
      <c r="L25" s="27">
        <f>+'[6]P trajni, stečaj'!C43</f>
        <v>182</v>
      </c>
      <c r="M25" s="83">
        <f>+L25/'[5]P trajni, stečaj'!C43*100</f>
        <v>61.073825503355707</v>
      </c>
      <c r="N25" s="56">
        <f>+'[6]P drugo'!C22</f>
        <v>43</v>
      </c>
      <c r="O25" s="27">
        <f>+'[6]P drugo'!C43</f>
        <v>83</v>
      </c>
      <c r="P25" s="83">
        <f>+O25/'[5]P drugo'!C43*100</f>
        <v>116.90140845070422</v>
      </c>
      <c r="S25" s="7"/>
      <c r="T25" s="8"/>
    </row>
    <row r="26" spans="1:20" ht="15" customHeight="1" x14ac:dyDescent="0.2">
      <c r="A26" s="10"/>
      <c r="B26" s="10"/>
      <c r="C26" s="10"/>
      <c r="D26" s="10"/>
      <c r="E26" s="10"/>
      <c r="F26" s="10"/>
      <c r="G26" s="10"/>
      <c r="H26" s="10"/>
      <c r="I26" s="10"/>
      <c r="J26" s="10"/>
      <c r="K26" s="10"/>
      <c r="L26" s="10"/>
      <c r="M26" s="10"/>
      <c r="N26" s="10"/>
      <c r="O26" s="10"/>
      <c r="P26" s="10"/>
    </row>
    <row r="27" spans="1:20" ht="15" customHeight="1" x14ac:dyDescent="0.25">
      <c r="A27" s="68" t="s">
        <v>147</v>
      </c>
    </row>
  </sheetData>
  <mergeCells count="10">
    <mergeCell ref="B4:D4"/>
    <mergeCell ref="E4:G4"/>
    <mergeCell ref="H4:J4"/>
    <mergeCell ref="K4:M4"/>
    <mergeCell ref="B3:D3"/>
    <mergeCell ref="N3:P3"/>
    <mergeCell ref="N4:P4"/>
    <mergeCell ref="E3:G3"/>
    <mergeCell ref="H3:J3"/>
    <mergeCell ref="K3:M3"/>
  </mergeCells>
  <hyperlinks>
    <hyperlink ref="A27" location="Kazalo!A1" display="nazaj na kazalo" xr:uid="{00000000-0004-0000-0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showGridLines="0" tabSelected="1" workbookViewId="0"/>
  </sheetViews>
  <sheetFormatPr defaultColWidth="9.109375" defaultRowHeight="15" customHeight="1" x14ac:dyDescent="0.2"/>
  <cols>
    <col min="1" max="1" width="17.6640625" style="6" customWidth="1"/>
    <col min="2" max="4" width="7.88671875" style="6" customWidth="1"/>
    <col min="5" max="7" width="9.33203125" style="6" customWidth="1"/>
    <col min="8" max="10" width="7.6640625" style="6" customWidth="1"/>
    <col min="11" max="11" width="8.33203125" style="6" customWidth="1"/>
    <col min="12" max="16384" width="9.109375" style="6"/>
  </cols>
  <sheetData>
    <row r="1" spans="1:11" ht="15" customHeight="1" x14ac:dyDescent="0.25">
      <c r="A1" s="9" t="s">
        <v>184</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3"/>
      <c r="C3" s="294"/>
      <c r="D3" s="36"/>
      <c r="E3" s="29"/>
      <c r="F3" s="29"/>
      <c r="G3" s="29"/>
      <c r="H3" s="379" t="s">
        <v>63</v>
      </c>
      <c r="I3" s="380"/>
      <c r="J3" s="380"/>
      <c r="K3" s="44"/>
    </row>
    <row r="4" spans="1:11" ht="15" customHeight="1" x14ac:dyDescent="0.2">
      <c r="A4" s="242" t="s">
        <v>67</v>
      </c>
      <c r="B4" s="381"/>
      <c r="C4" s="382"/>
      <c r="D4" s="142"/>
      <c r="E4" s="285"/>
      <c r="F4" s="285"/>
      <c r="G4" s="285"/>
      <c r="H4" s="147" t="str">
        <f>+'[2]7ud'!H4</f>
        <v>II 26</v>
      </c>
      <c r="I4" s="143" t="str">
        <f>+'[2]7ud'!I4</f>
        <v>II 26</v>
      </c>
      <c r="J4" s="143" t="str">
        <f>+'[2]7ud'!J4</f>
        <v>I-II 26</v>
      </c>
      <c r="K4" s="44"/>
    </row>
    <row r="5" spans="1:11" ht="15" customHeight="1" x14ac:dyDescent="0.2">
      <c r="A5" s="243" t="s">
        <v>61</v>
      </c>
      <c r="B5" s="166" t="str">
        <f>+'[2]7ud'!B5</f>
        <v>XII 25</v>
      </c>
      <c r="C5" s="167" t="str">
        <f>+'[2]7ud'!C5</f>
        <v>I 26</v>
      </c>
      <c r="D5" s="266" t="str">
        <f>+'[2]7ud'!D5</f>
        <v>II 26</v>
      </c>
      <c r="E5" s="167" t="str">
        <f>+'[2]7ud'!E5</f>
        <v>I-XII 24</v>
      </c>
      <c r="F5" s="167" t="str">
        <f>+'[2]7ud'!F5</f>
        <v>I-XII 25</v>
      </c>
      <c r="G5" s="167" t="str">
        <f>+'[2]7ud'!G5</f>
        <v>I-II 26</v>
      </c>
      <c r="H5" s="174" t="str">
        <f>+'[2]7ud'!H5</f>
        <v>II 25</v>
      </c>
      <c r="I5" s="175" t="str">
        <f>+'[2]7ud'!I5</f>
        <v>I 26</v>
      </c>
      <c r="J5" s="175" t="str">
        <f>+'[2]7ud'!J5</f>
        <v>I-II 25</v>
      </c>
      <c r="K5" s="44"/>
    </row>
    <row r="6" spans="1:11" ht="15" customHeight="1" x14ac:dyDescent="0.2">
      <c r="A6" s="21" t="s">
        <v>22</v>
      </c>
      <c r="B6" s="22">
        <f>+'[2]7ud'!B6</f>
        <v>3947</v>
      </c>
      <c r="C6" s="23">
        <f>+'[2]7ud'!C6</f>
        <v>5468</v>
      </c>
      <c r="D6" s="38">
        <f>+'[2]7ud'!D6</f>
        <v>6192</v>
      </c>
      <c r="E6" s="23">
        <f>+'[2]7ud'!E6</f>
        <v>63488</v>
      </c>
      <c r="F6" s="23">
        <f>+'[2]7ud'!F6</f>
        <v>62123</v>
      </c>
      <c r="G6" s="23">
        <f>+'[2]7ud'!G6</f>
        <v>11660</v>
      </c>
      <c r="H6" s="74">
        <f>+'[2]7ud'!H6</f>
        <v>94.146267295119358</v>
      </c>
      <c r="I6" s="76">
        <f>+'[2]7ud'!I6</f>
        <v>113.24067300658376</v>
      </c>
      <c r="J6" s="76">
        <f>+'[2]7ud'!J6</f>
        <v>98.007901151550811</v>
      </c>
      <c r="K6" s="44"/>
    </row>
    <row r="7" spans="1:11" ht="12.75" customHeight="1" x14ac:dyDescent="0.2">
      <c r="A7" s="11"/>
      <c r="B7" s="15"/>
      <c r="C7" s="16"/>
      <c r="D7" s="39"/>
      <c r="E7" s="16"/>
      <c r="F7" s="16"/>
      <c r="G7" s="16"/>
      <c r="H7" s="77"/>
      <c r="I7" s="79"/>
      <c r="J7" s="79"/>
      <c r="K7" s="44"/>
    </row>
    <row r="8" spans="1:11" ht="15" customHeight="1" x14ac:dyDescent="0.2">
      <c r="A8" s="18" t="s">
        <v>23</v>
      </c>
      <c r="B8" s="12">
        <f>+'[2]7ud'!B8</f>
        <v>461</v>
      </c>
      <c r="C8" s="13">
        <f>+'[2]7ud'!C8</f>
        <v>609</v>
      </c>
      <c r="D8" s="40">
        <f>+'[2]7ud'!D8</f>
        <v>712</v>
      </c>
      <c r="E8" s="13">
        <f>+'[2]7ud'!E8</f>
        <v>6998</v>
      </c>
      <c r="F8" s="13">
        <f>+'[2]7ud'!F8</f>
        <v>6854</v>
      </c>
      <c r="G8" s="13">
        <f>+'[2]7ud'!G8</f>
        <v>1321</v>
      </c>
      <c r="H8" s="80">
        <f>+'[2]7ud'!H8</f>
        <v>97.267759562841533</v>
      </c>
      <c r="I8" s="81">
        <f>+'[2]7ud'!I8</f>
        <v>116.91297208538587</v>
      </c>
      <c r="J8" s="81">
        <f>+'[2]7ud'!J8</f>
        <v>100.91673032849503</v>
      </c>
      <c r="K8" s="3"/>
    </row>
    <row r="9" spans="1:11" ht="15" customHeight="1" x14ac:dyDescent="0.2">
      <c r="A9" s="18" t="s">
        <v>24</v>
      </c>
      <c r="B9" s="12">
        <f>+'[2]7ud'!B16</f>
        <v>306</v>
      </c>
      <c r="C9" s="13">
        <f>+'[2]7ud'!C16</f>
        <v>389</v>
      </c>
      <c r="D9" s="40">
        <f>+'[2]7ud'!D16</f>
        <v>446</v>
      </c>
      <c r="E9" s="13">
        <f>+'[2]7ud'!E16</f>
        <v>4606</v>
      </c>
      <c r="F9" s="13">
        <f>+'[2]7ud'!F16</f>
        <v>4879</v>
      </c>
      <c r="G9" s="13">
        <f>+'[2]7ud'!G16</f>
        <v>835</v>
      </c>
      <c r="H9" s="80">
        <f>+'[2]7ud'!H16</f>
        <v>94.893617021276597</v>
      </c>
      <c r="I9" s="81">
        <f>+'[2]7ud'!I16</f>
        <v>114.65295629820051</v>
      </c>
      <c r="J9" s="81">
        <f>+'[2]7ud'!J16</f>
        <v>94.563986409966034</v>
      </c>
      <c r="K9" s="3"/>
    </row>
    <row r="10" spans="1:11" ht="15" customHeight="1" x14ac:dyDescent="0.2">
      <c r="A10" s="18" t="s">
        <v>25</v>
      </c>
      <c r="B10" s="12">
        <f>+'[2]7ud'!B24</f>
        <v>348</v>
      </c>
      <c r="C10" s="13">
        <f>+'[2]7ud'!C24</f>
        <v>437</v>
      </c>
      <c r="D10" s="40">
        <f>+'[2]7ud'!D24</f>
        <v>485</v>
      </c>
      <c r="E10" s="13">
        <f>+'[2]7ud'!E24</f>
        <v>5136</v>
      </c>
      <c r="F10" s="13">
        <f>+'[2]7ud'!F24</f>
        <v>5154</v>
      </c>
      <c r="G10" s="13">
        <f>+'[2]7ud'!G24</f>
        <v>922</v>
      </c>
      <c r="H10" s="80">
        <f>+'[2]7ud'!H24</f>
        <v>90.316573556797024</v>
      </c>
      <c r="I10" s="81">
        <f>+'[2]7ud'!I24</f>
        <v>110.98398169336386</v>
      </c>
      <c r="J10" s="81">
        <f>+'[2]7ud'!J24</f>
        <v>96.141814389989577</v>
      </c>
      <c r="K10" s="3"/>
    </row>
    <row r="11" spans="1:11" ht="15" customHeight="1" x14ac:dyDescent="0.2">
      <c r="A11" s="18" t="s">
        <v>26</v>
      </c>
      <c r="B11" s="12">
        <f>+'[2]7ud'!B31</f>
        <v>1058</v>
      </c>
      <c r="C11" s="13">
        <f>+'[2]7ud'!C31</f>
        <v>1339</v>
      </c>
      <c r="D11" s="40">
        <f>+'[2]7ud'!D31</f>
        <v>1421</v>
      </c>
      <c r="E11" s="13">
        <f>+'[2]7ud'!E31</f>
        <v>15761</v>
      </c>
      <c r="F11" s="13">
        <f>+'[2]7ud'!F31</f>
        <v>15123</v>
      </c>
      <c r="G11" s="13">
        <f>+'[2]7ud'!G31</f>
        <v>2760</v>
      </c>
      <c r="H11" s="80">
        <f>+'[2]7ud'!H31</f>
        <v>98.475398475398478</v>
      </c>
      <c r="I11" s="81">
        <f>+'[2]7ud'!I31</f>
        <v>106.12397311426437</v>
      </c>
      <c r="J11" s="81">
        <f>+'[2]7ud'!J31</f>
        <v>101.35879544619904</v>
      </c>
      <c r="K11" s="4"/>
    </row>
    <row r="12" spans="1:11" ht="15" customHeight="1" x14ac:dyDescent="0.2">
      <c r="A12" s="18" t="s">
        <v>27</v>
      </c>
      <c r="B12" s="12">
        <f>+'[2]7ud'!B42</f>
        <v>583</v>
      </c>
      <c r="C12" s="13">
        <f>+'[2]7ud'!C42</f>
        <v>878</v>
      </c>
      <c r="D12" s="40">
        <f>+'[2]7ud'!D42</f>
        <v>940</v>
      </c>
      <c r="E12" s="13">
        <f>+'[2]7ud'!E42</f>
        <v>9606</v>
      </c>
      <c r="F12" s="13">
        <f>+'[2]7ud'!F42</f>
        <v>9496</v>
      </c>
      <c r="G12" s="13">
        <f>+'[2]7ud'!G42</f>
        <v>1818</v>
      </c>
      <c r="H12" s="80">
        <f>+'[2]7ud'!H42</f>
        <v>90.124640460210927</v>
      </c>
      <c r="I12" s="81">
        <f>+'[2]7ud'!I42</f>
        <v>107.0615034168565</v>
      </c>
      <c r="J12" s="81">
        <f>+'[2]7ud'!J42</f>
        <v>95.483193277310932</v>
      </c>
      <c r="K12" s="4"/>
    </row>
    <row r="13" spans="1:11" ht="15" customHeight="1" x14ac:dyDescent="0.2">
      <c r="A13" s="18" t="s">
        <v>28</v>
      </c>
      <c r="B13" s="12">
        <f>+'[2]7ud'!B49</f>
        <v>273</v>
      </c>
      <c r="C13" s="13">
        <f>+'[2]7ud'!C49</f>
        <v>368</v>
      </c>
      <c r="D13" s="40">
        <f>+'[2]7ud'!D49</f>
        <v>603</v>
      </c>
      <c r="E13" s="13">
        <f>+'[2]7ud'!E49</f>
        <v>4989</v>
      </c>
      <c r="F13" s="13">
        <f>+'[2]7ud'!F49</f>
        <v>4892</v>
      </c>
      <c r="G13" s="13">
        <f>+'[2]7ud'!G49</f>
        <v>971</v>
      </c>
      <c r="H13" s="80">
        <f>+'[2]7ud'!H49</f>
        <v>99.504950495049499</v>
      </c>
      <c r="I13" s="81">
        <f>+'[2]7ud'!I49</f>
        <v>163.85869565217391</v>
      </c>
      <c r="J13" s="81">
        <f>+'[2]7ud'!J49</f>
        <v>96.23389494549059</v>
      </c>
      <c r="K13" s="5"/>
    </row>
    <row r="14" spans="1:11" ht="15" customHeight="1" x14ac:dyDescent="0.2">
      <c r="A14" s="18" t="s">
        <v>29</v>
      </c>
      <c r="B14" s="12">
        <f>+'[2]7ud'!B55</f>
        <v>165</v>
      </c>
      <c r="C14" s="13">
        <f>+'[2]7ud'!C55</f>
        <v>219</v>
      </c>
      <c r="D14" s="40">
        <f>+'[2]7ud'!D55</f>
        <v>247</v>
      </c>
      <c r="E14" s="13">
        <f>+'[2]7ud'!E55</f>
        <v>2446</v>
      </c>
      <c r="F14" s="13">
        <f>+'[2]7ud'!F55</f>
        <v>2437</v>
      </c>
      <c r="G14" s="13">
        <f>+'[2]7ud'!G55</f>
        <v>466</v>
      </c>
      <c r="H14" s="80">
        <f>+'[2]7ud'!H55</f>
        <v>100.81632653061226</v>
      </c>
      <c r="I14" s="81">
        <f>+'[2]7ud'!I55</f>
        <v>112.78538812785388</v>
      </c>
      <c r="J14" s="81">
        <f>+'[2]7ud'!J55</f>
        <v>103.32594235033258</v>
      </c>
      <c r="K14" s="5"/>
    </row>
    <row r="15" spans="1:11" ht="15" customHeight="1" x14ac:dyDescent="0.2">
      <c r="A15" s="18" t="s">
        <v>30</v>
      </c>
      <c r="B15" s="12">
        <f>+'[2]7ud'!B61</f>
        <v>157</v>
      </c>
      <c r="C15" s="13">
        <f>+'[2]7ud'!C61</f>
        <v>264</v>
      </c>
      <c r="D15" s="40">
        <f>+'[2]7ud'!D61</f>
        <v>255</v>
      </c>
      <c r="E15" s="13">
        <f>+'[2]7ud'!E61</f>
        <v>2704</v>
      </c>
      <c r="F15" s="13">
        <f>+'[2]7ud'!F61</f>
        <v>2653</v>
      </c>
      <c r="G15" s="13">
        <f>+'[2]7ud'!G61</f>
        <v>519</v>
      </c>
      <c r="H15" s="80">
        <f>+'[2]7ud'!H61</f>
        <v>96.590909090909093</v>
      </c>
      <c r="I15" s="81">
        <f>+'[2]7ud'!I61</f>
        <v>96.590909090909093</v>
      </c>
      <c r="J15" s="81">
        <f>+'[2]7ud'!J61</f>
        <v>104.63709677419355</v>
      </c>
      <c r="K15" s="5"/>
    </row>
    <row r="16" spans="1:11" ht="15" customHeight="1" x14ac:dyDescent="0.2">
      <c r="A16" s="18" t="s">
        <v>31</v>
      </c>
      <c r="B16" s="12">
        <f>+'[2]7ud'!B67</f>
        <v>187</v>
      </c>
      <c r="C16" s="13">
        <f>+'[2]7ud'!C67</f>
        <v>263</v>
      </c>
      <c r="D16" s="40">
        <f>+'[2]7ud'!D67</f>
        <v>306</v>
      </c>
      <c r="E16" s="13">
        <f>+'[2]7ud'!E67</f>
        <v>2983</v>
      </c>
      <c r="F16" s="13">
        <f>+'[2]7ud'!F67</f>
        <v>3062</v>
      </c>
      <c r="G16" s="13">
        <f>+'[2]7ud'!G67</f>
        <v>569</v>
      </c>
      <c r="H16" s="80">
        <f>+'[2]7ud'!H67</f>
        <v>87.428571428571431</v>
      </c>
      <c r="I16" s="81">
        <f>+'[2]7ud'!I67</f>
        <v>116.34980988593155</v>
      </c>
      <c r="J16" s="81">
        <f>+'[2]7ud'!J67</f>
        <v>93.126022913256961</v>
      </c>
      <c r="K16" s="5"/>
    </row>
    <row r="17" spans="1:11" ht="15" customHeight="1" x14ac:dyDescent="0.2">
      <c r="A17" s="18" t="s">
        <v>32</v>
      </c>
      <c r="B17" s="12">
        <f>+'[2]7ud'!B71</f>
        <v>114</v>
      </c>
      <c r="C17" s="13">
        <f>+'[2]7ud'!C71</f>
        <v>185</v>
      </c>
      <c r="D17" s="40">
        <f>+'[2]7ud'!D71</f>
        <v>201</v>
      </c>
      <c r="E17" s="13">
        <f>+'[2]7ud'!E71</f>
        <v>1999</v>
      </c>
      <c r="F17" s="13">
        <f>+'[2]7ud'!F71</f>
        <v>2078</v>
      </c>
      <c r="G17" s="13">
        <f>+'[2]7ud'!G71</f>
        <v>386</v>
      </c>
      <c r="H17" s="80">
        <f>+'[2]7ud'!H71</f>
        <v>82.040816326530603</v>
      </c>
      <c r="I17" s="81">
        <f>+'[2]7ud'!I71</f>
        <v>108.64864864864865</v>
      </c>
      <c r="J17" s="81">
        <f>+'[2]7ud'!J71</f>
        <v>90.823529411764696</v>
      </c>
      <c r="K17" s="5"/>
    </row>
    <row r="18" spans="1:11" ht="15" customHeight="1" x14ac:dyDescent="0.2">
      <c r="A18" s="18" t="s">
        <v>33</v>
      </c>
      <c r="B18" s="12">
        <f>+'[2]7ud'!B76</f>
        <v>97</v>
      </c>
      <c r="C18" s="13">
        <f>+'[2]7ud'!C76</f>
        <v>155</v>
      </c>
      <c r="D18" s="40">
        <f>+'[2]7ud'!D76</f>
        <v>167</v>
      </c>
      <c r="E18" s="13">
        <f>+'[2]7ud'!E76</f>
        <v>1843</v>
      </c>
      <c r="F18" s="13">
        <f>+'[2]7ud'!F76</f>
        <v>1639</v>
      </c>
      <c r="G18" s="13">
        <f>+'[2]7ud'!G76</f>
        <v>322</v>
      </c>
      <c r="H18" s="80">
        <f>+'[2]7ud'!H76</f>
        <v>101.21212121212122</v>
      </c>
      <c r="I18" s="81">
        <f>+'[2]7ud'!I76</f>
        <v>107.74193548387096</v>
      </c>
      <c r="J18" s="81">
        <f>+'[2]7ud'!J76</f>
        <v>102.54777070063695</v>
      </c>
      <c r="K18" s="5"/>
    </row>
    <row r="19" spans="1:11" ht="15" customHeight="1" x14ac:dyDescent="0.2">
      <c r="A19" s="25" t="s">
        <v>34</v>
      </c>
      <c r="B19" s="26">
        <f>+'[2]7ud'!B82</f>
        <v>198</v>
      </c>
      <c r="C19" s="27">
        <f>+'[2]7ud'!C82</f>
        <v>362</v>
      </c>
      <c r="D19" s="41">
        <f>+'[2]7ud'!D82</f>
        <v>409</v>
      </c>
      <c r="E19" s="27">
        <f>+'[2]7ud'!E82</f>
        <v>4417</v>
      </c>
      <c r="F19" s="27">
        <f>+'[2]7ud'!F82</f>
        <v>3856</v>
      </c>
      <c r="G19" s="27">
        <f>+'[2]7ud'!G82</f>
        <v>771</v>
      </c>
      <c r="H19" s="82">
        <f>+'[2]7ud'!H82</f>
        <v>85.744234800838569</v>
      </c>
      <c r="I19" s="83">
        <f>+'[2]7ud'!I82</f>
        <v>112.98342541436463</v>
      </c>
      <c r="J19" s="83">
        <f>+'[2]7ud'!J82</f>
        <v>94.833948339483399</v>
      </c>
      <c r="K19" s="5"/>
    </row>
    <row r="20" spans="1:11" ht="15" customHeight="1" x14ac:dyDescent="0.2">
      <c r="A20" s="10"/>
      <c r="B20" s="10"/>
      <c r="C20" s="10"/>
      <c r="D20" s="10"/>
      <c r="E20" s="10"/>
      <c r="F20" s="10"/>
      <c r="G20" s="10"/>
      <c r="H20" s="10"/>
      <c r="I20" s="10"/>
      <c r="J20" s="10"/>
    </row>
    <row r="21" spans="1:11" ht="15" customHeight="1" x14ac:dyDescent="0.25">
      <c r="A21" s="68" t="s">
        <v>147</v>
      </c>
    </row>
  </sheetData>
  <mergeCells count="2">
    <mergeCell ref="B4:C4"/>
    <mergeCell ref="H3:J3"/>
  </mergeCells>
  <hyperlinks>
    <hyperlink ref="A21" location="Kazalo!A1" display="nazaj na kazalo" xr:uid="{AD0C19BD-BD32-4301-A4D6-A92D278F35A9}"/>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6"/>
  <sheetViews>
    <sheetView showGridLines="0" tabSelected="1" workbookViewId="0"/>
  </sheetViews>
  <sheetFormatPr defaultColWidth="9.109375" defaultRowHeight="15" customHeight="1" x14ac:dyDescent="0.2"/>
  <cols>
    <col min="1" max="1" width="21.5546875" style="6" customWidth="1"/>
    <col min="2" max="4" width="7.88671875" style="6" customWidth="1"/>
    <col min="5" max="7" width="9.33203125" style="6" customWidth="1"/>
    <col min="8" max="10" width="7.6640625" style="6" customWidth="1"/>
    <col min="11" max="13" width="8.33203125" style="6" customWidth="1"/>
    <col min="14" max="14" width="9.109375" style="6"/>
    <col min="15" max="15" width="25.88671875" style="6" customWidth="1"/>
    <col min="16" max="16" width="9.109375" style="6"/>
    <col min="17" max="17" width="11.5546875" style="6" bestFit="1" customWidth="1"/>
    <col min="18" max="16384" width="9.109375" style="6"/>
  </cols>
  <sheetData>
    <row r="1" spans="1:17" ht="15" customHeight="1" x14ac:dyDescent="0.25">
      <c r="A1" s="9" t="s">
        <v>548</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3"/>
      <c r="C3" s="294"/>
      <c r="D3" s="36"/>
      <c r="E3" s="29"/>
      <c r="F3" s="29"/>
      <c r="G3" s="29"/>
      <c r="H3" s="379" t="s">
        <v>63</v>
      </c>
      <c r="I3" s="380"/>
      <c r="J3" s="380"/>
      <c r="K3" s="285"/>
      <c r="L3" s="44"/>
      <c r="M3" s="44"/>
    </row>
    <row r="4" spans="1:17" ht="15" customHeight="1" x14ac:dyDescent="0.2">
      <c r="A4" s="118" t="s">
        <v>89</v>
      </c>
      <c r="B4" s="381"/>
      <c r="C4" s="382"/>
      <c r="D4" s="142"/>
      <c r="E4" s="285"/>
      <c r="F4" s="285"/>
      <c r="G4" s="285"/>
      <c r="H4" s="147" t="str">
        <f>+'[2]7ud'!H4</f>
        <v>II 26</v>
      </c>
      <c r="I4" s="143" t="str">
        <f>+'[2]7ud'!I4</f>
        <v>II 26</v>
      </c>
      <c r="J4" s="143" t="str">
        <f>+'[2]7ud'!J4</f>
        <v>I-II 26</v>
      </c>
      <c r="K4" s="285"/>
      <c r="L4" s="44"/>
      <c r="M4" s="44"/>
    </row>
    <row r="5" spans="1:17" ht="15" customHeight="1" x14ac:dyDescent="0.2">
      <c r="A5" s="176" t="s">
        <v>60</v>
      </c>
      <c r="B5" s="166" t="str">
        <f>+'[2]7ud'!B5</f>
        <v>XII 25</v>
      </c>
      <c r="C5" s="167" t="str">
        <f>+'[2]7ud'!C5</f>
        <v>I 26</v>
      </c>
      <c r="D5" s="266" t="str">
        <f>+'[2]7ud'!D5</f>
        <v>II 26</v>
      </c>
      <c r="E5" s="167" t="str">
        <f>+'[2]7ud'!E5</f>
        <v>I-XII 24</v>
      </c>
      <c r="F5" s="167" t="str">
        <f>+'[2]7ud'!F5</f>
        <v>I-XII 25</v>
      </c>
      <c r="G5" s="167" t="str">
        <f>+'[2]7ud'!G5</f>
        <v>I-II 26</v>
      </c>
      <c r="H5" s="174" t="str">
        <f>+'[2]7ud'!H5</f>
        <v>II 25</v>
      </c>
      <c r="I5" s="175" t="str">
        <f>+'[2]7ud'!I5</f>
        <v>I 26</v>
      </c>
      <c r="J5" s="175" t="str">
        <f>+'[2]7ud'!J5</f>
        <v>I-II 25</v>
      </c>
      <c r="K5" s="285"/>
      <c r="L5" s="44"/>
      <c r="M5" s="44"/>
    </row>
    <row r="6" spans="1:17" ht="15" customHeight="1" x14ac:dyDescent="0.2">
      <c r="A6" s="21" t="s">
        <v>22</v>
      </c>
      <c r="B6" s="22">
        <v>3947</v>
      </c>
      <c r="C6" s="23">
        <f>+[3]Odliv!B4</f>
        <v>5468</v>
      </c>
      <c r="D6" s="38">
        <f>+[3]Odliv!C4</f>
        <v>6192</v>
      </c>
      <c r="E6" s="23">
        <v>63488</v>
      </c>
      <c r="F6" s="23">
        <v>62123</v>
      </c>
      <c r="G6" s="23">
        <f>+[3]Odliv!C25</f>
        <v>11660</v>
      </c>
      <c r="H6" s="74">
        <f>+D6/[4]Odliv!C4*100</f>
        <v>94.146267295119358</v>
      </c>
      <c r="I6" s="76">
        <f>+D6/C6*100</f>
        <v>113.24067300658376</v>
      </c>
      <c r="J6" s="76">
        <f>+G6/[4]Odliv!C25*100</f>
        <v>98.007901151550811</v>
      </c>
      <c r="K6" s="285"/>
      <c r="L6" s="44"/>
      <c r="M6" s="44"/>
    </row>
    <row r="7" spans="1:17" ht="12.75" customHeight="1" x14ac:dyDescent="0.2">
      <c r="A7" s="11"/>
      <c r="B7" s="15"/>
      <c r="C7" s="16"/>
      <c r="D7" s="39"/>
      <c r="E7" s="16"/>
      <c r="F7" s="16"/>
      <c r="G7" s="16"/>
      <c r="H7" s="77"/>
      <c r="I7" s="79"/>
      <c r="J7" s="79"/>
      <c r="K7" s="285"/>
      <c r="L7" s="44"/>
      <c r="M7" s="44"/>
    </row>
    <row r="8" spans="1:17" ht="15" customHeight="1" x14ac:dyDescent="0.2">
      <c r="A8" s="70" t="s">
        <v>35</v>
      </c>
      <c r="B8" s="71">
        <v>2197</v>
      </c>
      <c r="C8" s="17">
        <f>+[3]Odliv!B6</f>
        <v>3196</v>
      </c>
      <c r="D8" s="72">
        <f>+[3]Odliv!C6</f>
        <v>3669</v>
      </c>
      <c r="E8" s="17">
        <v>36914</v>
      </c>
      <c r="F8" s="17">
        <v>35967</v>
      </c>
      <c r="G8" s="17">
        <f>+[3]Odliv!C27</f>
        <v>6865</v>
      </c>
      <c r="H8" s="126">
        <f>+D8/[4]Odliv!C6*100</f>
        <v>93.50152905198776</v>
      </c>
      <c r="I8" s="79">
        <f t="shared" ref="I8:I16" si="0">+D8/C8*100</f>
        <v>114.79974968710889</v>
      </c>
      <c r="J8" s="79">
        <f>+G8/[4]Odliv!C27*100</f>
        <v>97.931526390870189</v>
      </c>
      <c r="K8" s="3"/>
      <c r="L8" s="3"/>
      <c r="M8" s="3"/>
    </row>
    <row r="9" spans="1:17" ht="15" customHeight="1" x14ac:dyDescent="0.2">
      <c r="A9" s="43" t="s">
        <v>41</v>
      </c>
      <c r="B9" s="12">
        <v>208</v>
      </c>
      <c r="C9" s="13">
        <f>+[3]Odliv!B7</f>
        <v>361</v>
      </c>
      <c r="D9" s="40">
        <f>+[3]Odliv!C7</f>
        <v>362</v>
      </c>
      <c r="E9" s="13">
        <v>3737</v>
      </c>
      <c r="F9" s="13">
        <v>3562</v>
      </c>
      <c r="G9" s="13">
        <f>+[3]Odliv!C28</f>
        <v>723</v>
      </c>
      <c r="H9" s="80">
        <f>+D9/[4]Odliv!C7*100</f>
        <v>99.724517906336089</v>
      </c>
      <c r="I9" s="81">
        <f t="shared" si="0"/>
        <v>100.2770083102493</v>
      </c>
      <c r="J9" s="81">
        <f>+G9/[4]Odliv!C28*100</f>
        <v>107.58928571428572</v>
      </c>
      <c r="K9" s="3"/>
      <c r="L9" s="3"/>
      <c r="M9" s="3"/>
      <c r="P9" s="7"/>
      <c r="Q9" s="8"/>
    </row>
    <row r="10" spans="1:17" ht="15" customHeight="1" x14ac:dyDescent="0.2">
      <c r="A10" s="43" t="s">
        <v>38</v>
      </c>
      <c r="B10" s="12">
        <v>101</v>
      </c>
      <c r="C10" s="13">
        <f>+[3]Odliv!B8</f>
        <v>197</v>
      </c>
      <c r="D10" s="40">
        <f>+[3]Odliv!C8</f>
        <v>221</v>
      </c>
      <c r="E10" s="13">
        <v>2296</v>
      </c>
      <c r="F10" s="13">
        <v>2024</v>
      </c>
      <c r="G10" s="13">
        <f>+[3]Odliv!C29</f>
        <v>418</v>
      </c>
      <c r="H10" s="80">
        <f>+D10/[4]Odliv!C8*100</f>
        <v>95.258620689655174</v>
      </c>
      <c r="I10" s="81">
        <f t="shared" si="0"/>
        <v>112.18274111675126</v>
      </c>
      <c r="J10" s="81">
        <f>+G10/[4]Odliv!C29*100</f>
        <v>103.98009950248756</v>
      </c>
      <c r="K10" s="3"/>
      <c r="L10" s="3"/>
      <c r="M10" s="3"/>
      <c r="P10" s="7"/>
      <c r="Q10" s="8"/>
    </row>
    <row r="11" spans="1:17" ht="15" customHeight="1" x14ac:dyDescent="0.2">
      <c r="A11" s="43" t="s">
        <v>37</v>
      </c>
      <c r="B11" s="12">
        <v>747</v>
      </c>
      <c r="C11" s="13">
        <f>+[3]Odliv!B9</f>
        <v>1044</v>
      </c>
      <c r="D11" s="40">
        <f>+[3]Odliv!C9</f>
        <v>1118</v>
      </c>
      <c r="E11" s="13">
        <v>11766</v>
      </c>
      <c r="F11" s="13">
        <v>11858</v>
      </c>
      <c r="G11" s="13">
        <f>+[3]Odliv!C30</f>
        <v>2162</v>
      </c>
      <c r="H11" s="80">
        <f>+D11/[4]Odliv!C9*100</f>
        <v>89.44</v>
      </c>
      <c r="I11" s="81">
        <f t="shared" si="0"/>
        <v>107.08812260536398</v>
      </c>
      <c r="J11" s="81">
        <f>+G11/[4]Odliv!C30*100</f>
        <v>94.286960313999117</v>
      </c>
      <c r="K11" s="4"/>
      <c r="L11" s="4"/>
      <c r="M11" s="4"/>
      <c r="P11" s="7"/>
      <c r="Q11" s="8"/>
    </row>
    <row r="12" spans="1:17" ht="15" customHeight="1" x14ac:dyDescent="0.2">
      <c r="A12" s="43" t="s">
        <v>36</v>
      </c>
      <c r="B12" s="12">
        <v>277</v>
      </c>
      <c r="C12" s="13">
        <f>+[3]Odliv!B10</f>
        <v>376</v>
      </c>
      <c r="D12" s="40">
        <f>+[3]Odliv!C10</f>
        <v>605</v>
      </c>
      <c r="E12" s="13">
        <v>5023</v>
      </c>
      <c r="F12" s="13">
        <v>4879</v>
      </c>
      <c r="G12" s="13">
        <f>+[3]Odliv!C31</f>
        <v>981</v>
      </c>
      <c r="H12" s="80">
        <f>+D12/[4]Odliv!C10*100</f>
        <v>99.343185550082097</v>
      </c>
      <c r="I12" s="81">
        <f t="shared" si="0"/>
        <v>160.90425531914894</v>
      </c>
      <c r="J12" s="81">
        <f>+G12/[4]Odliv!C31*100</f>
        <v>97.032640949554889</v>
      </c>
      <c r="K12" s="4"/>
      <c r="L12" s="4"/>
      <c r="M12" s="4"/>
      <c r="P12" s="7"/>
      <c r="Q12" s="8"/>
    </row>
    <row r="13" spans="1:17" ht="15" customHeight="1" x14ac:dyDescent="0.2">
      <c r="A13" s="43" t="s">
        <v>468</v>
      </c>
      <c r="B13" s="12">
        <v>119</v>
      </c>
      <c r="C13" s="13">
        <f>+[3]Odliv!B11</f>
        <v>167</v>
      </c>
      <c r="D13" s="40">
        <f>+[3]Odliv!C11</f>
        <v>184</v>
      </c>
      <c r="E13" s="13">
        <v>2037</v>
      </c>
      <c r="F13" s="13">
        <v>2095</v>
      </c>
      <c r="G13" s="13">
        <f>+[3]Odliv!C32</f>
        <v>351</v>
      </c>
      <c r="H13" s="80">
        <f>+D13/[4]Odliv!C11*100</f>
        <v>78.969957081545061</v>
      </c>
      <c r="I13" s="81">
        <f t="shared" si="0"/>
        <v>110.17964071856288</v>
      </c>
      <c r="J13" s="81">
        <f>+G13/[4]Odliv!C32*100</f>
        <v>86.666666666666671</v>
      </c>
      <c r="K13" s="4"/>
      <c r="L13" s="4"/>
      <c r="M13" s="4"/>
      <c r="P13" s="7"/>
      <c r="Q13" s="8"/>
    </row>
    <row r="14" spans="1:17" ht="15" customHeight="1" x14ac:dyDescent="0.2">
      <c r="A14" s="43" t="s">
        <v>469</v>
      </c>
      <c r="B14" s="12">
        <v>100</v>
      </c>
      <c r="C14" s="13">
        <f>+[3]Odliv!B12</f>
        <v>124</v>
      </c>
      <c r="D14" s="40">
        <f>+[3]Odliv!C12</f>
        <v>136</v>
      </c>
      <c r="E14" s="13">
        <v>1325</v>
      </c>
      <c r="F14" s="13">
        <v>1341</v>
      </c>
      <c r="G14" s="13">
        <f>+[3]Odliv!C33</f>
        <v>260</v>
      </c>
      <c r="H14" s="80">
        <f>+D14/[4]Odliv!C12*100</f>
        <v>116.23931623931625</v>
      </c>
      <c r="I14" s="81">
        <f t="shared" si="0"/>
        <v>109.6774193548387</v>
      </c>
      <c r="J14" s="81">
        <f>+G14/[4]Odliv!C33*100</f>
        <v>114.03508771929825</v>
      </c>
      <c r="K14" s="4"/>
      <c r="L14" s="4"/>
      <c r="M14" s="4"/>
      <c r="P14" s="7"/>
      <c r="Q14" s="8"/>
    </row>
    <row r="15" spans="1:17" ht="15" customHeight="1" x14ac:dyDescent="0.2">
      <c r="A15" s="43" t="s">
        <v>39</v>
      </c>
      <c r="B15" s="12">
        <v>545</v>
      </c>
      <c r="C15" s="13">
        <f>+[3]Odliv!B13</f>
        <v>774</v>
      </c>
      <c r="D15" s="40">
        <f>+[3]Odliv!C13</f>
        <v>883</v>
      </c>
      <c r="E15" s="13">
        <v>8947</v>
      </c>
      <c r="F15" s="13">
        <v>8614</v>
      </c>
      <c r="G15" s="13">
        <f>+[3]Odliv!C34</f>
        <v>1657</v>
      </c>
      <c r="H15" s="80">
        <f>+D15/[4]Odliv!C13*100</f>
        <v>92.55765199161425</v>
      </c>
      <c r="I15" s="81">
        <f t="shared" si="0"/>
        <v>114.08268733850129</v>
      </c>
      <c r="J15" s="81">
        <f>+G15/[4]Odliv!C34*100</f>
        <v>98.105387803433985</v>
      </c>
      <c r="K15" s="4"/>
      <c r="L15" s="4"/>
      <c r="M15" s="4"/>
      <c r="P15" s="7"/>
      <c r="Q15" s="8"/>
    </row>
    <row r="16" spans="1:17" ht="15" customHeight="1" x14ac:dyDescent="0.2">
      <c r="A16" s="43" t="s">
        <v>40</v>
      </c>
      <c r="B16" s="12">
        <v>100</v>
      </c>
      <c r="C16" s="13">
        <f>+[3]Odliv!B14</f>
        <v>153</v>
      </c>
      <c r="D16" s="40">
        <f>+[3]Odliv!C14</f>
        <v>160</v>
      </c>
      <c r="E16" s="13">
        <v>1783</v>
      </c>
      <c r="F16" s="13">
        <v>1594</v>
      </c>
      <c r="G16" s="13">
        <f>+[3]Odliv!C35</f>
        <v>313</v>
      </c>
      <c r="H16" s="80">
        <f>+D16/[4]Odliv!C14*100</f>
        <v>96.385542168674704</v>
      </c>
      <c r="I16" s="81">
        <f t="shared" si="0"/>
        <v>104.57516339869282</v>
      </c>
      <c r="J16" s="81">
        <f>+G16/[4]Odliv!C35*100</f>
        <v>100.96774193548387</v>
      </c>
      <c r="K16" s="4"/>
      <c r="L16" s="4"/>
      <c r="M16" s="4"/>
      <c r="P16" s="7"/>
      <c r="Q16" s="8"/>
    </row>
    <row r="17" spans="1:17" ht="15" customHeight="1" x14ac:dyDescent="0.2">
      <c r="A17" s="43"/>
      <c r="B17" s="12"/>
      <c r="C17" s="13"/>
      <c r="D17" s="40"/>
      <c r="E17" s="13"/>
      <c r="F17" s="13"/>
      <c r="G17" s="13"/>
      <c r="H17" s="80"/>
      <c r="I17" s="81"/>
      <c r="J17" s="81"/>
      <c r="K17" s="4"/>
      <c r="L17" s="4"/>
      <c r="M17" s="4"/>
      <c r="P17" s="7"/>
      <c r="Q17" s="8"/>
    </row>
    <row r="18" spans="1:17" ht="15" customHeight="1" x14ac:dyDescent="0.2">
      <c r="A18" s="70" t="s">
        <v>42</v>
      </c>
      <c r="B18" s="71">
        <v>1588</v>
      </c>
      <c r="C18" s="17">
        <f>+[3]Odliv!B16</f>
        <v>2019</v>
      </c>
      <c r="D18" s="72">
        <f>+[3]Odliv!C16</f>
        <v>2197</v>
      </c>
      <c r="E18" s="17">
        <v>23896</v>
      </c>
      <c r="F18" s="17">
        <v>23391</v>
      </c>
      <c r="G18" s="17">
        <f>+[3]Odliv!C37</f>
        <v>4216</v>
      </c>
      <c r="H18" s="126">
        <f>+D18/[4]Odliv!C16*100</f>
        <v>95.646495428820202</v>
      </c>
      <c r="I18" s="79">
        <f>+D18/C18*100</f>
        <v>108.81624566617137</v>
      </c>
      <c r="J18" s="79">
        <f>+G18/[4]Odliv!C37*100</f>
        <v>98.297971555141061</v>
      </c>
      <c r="K18" s="4"/>
      <c r="L18" s="4"/>
      <c r="M18" s="4"/>
      <c r="P18" s="7"/>
      <c r="Q18" s="8"/>
    </row>
    <row r="19" spans="1:17" ht="15" customHeight="1" x14ac:dyDescent="0.2">
      <c r="A19" s="43" t="s">
        <v>44</v>
      </c>
      <c r="B19" s="12">
        <v>334</v>
      </c>
      <c r="C19" s="13">
        <f>+[3]Odliv!B17</f>
        <v>419</v>
      </c>
      <c r="D19" s="40">
        <f>+[3]Odliv!C17</f>
        <v>449</v>
      </c>
      <c r="E19" s="13">
        <v>4932</v>
      </c>
      <c r="F19" s="13">
        <v>4937</v>
      </c>
      <c r="G19" s="13">
        <f>+[3]Odliv!C38</f>
        <v>868</v>
      </c>
      <c r="H19" s="80">
        <f>+D19/[4]Odliv!C17*100</f>
        <v>86.180422264875247</v>
      </c>
      <c r="I19" s="81">
        <f>+D19/C19*100</f>
        <v>107.1599045346062</v>
      </c>
      <c r="J19" s="81">
        <f>+G19/[4]Odliv!C38*100</f>
        <v>93.635382955771306</v>
      </c>
      <c r="K19" s="4"/>
      <c r="L19" s="4"/>
      <c r="M19" s="4"/>
      <c r="P19" s="7"/>
      <c r="Q19" s="8"/>
    </row>
    <row r="20" spans="1:17" ht="15" customHeight="1" x14ac:dyDescent="0.2">
      <c r="A20" s="43" t="s">
        <v>45</v>
      </c>
      <c r="B20" s="12">
        <v>168</v>
      </c>
      <c r="C20" s="13">
        <f>+[3]Odliv!B18</f>
        <v>220</v>
      </c>
      <c r="D20" s="40">
        <f>+[3]Odliv!C18</f>
        <v>248</v>
      </c>
      <c r="E20" s="13">
        <v>2478</v>
      </c>
      <c r="F20" s="13">
        <v>2484</v>
      </c>
      <c r="G20" s="13">
        <f>+[3]Odliv!C39</f>
        <v>468</v>
      </c>
      <c r="H20" s="80">
        <f>+D20/[4]Odliv!C18*100</f>
        <v>99.2</v>
      </c>
      <c r="I20" s="81">
        <f>+D20/C20*100</f>
        <v>112.72727272727272</v>
      </c>
      <c r="J20" s="81">
        <f>+G20/[4]Odliv!C39*100</f>
        <v>103.08370044052863</v>
      </c>
      <c r="K20" s="4"/>
      <c r="L20" s="4"/>
      <c r="M20" s="4"/>
      <c r="P20" s="7"/>
      <c r="Q20" s="8"/>
    </row>
    <row r="21" spans="1:17" ht="15" customHeight="1" x14ac:dyDescent="0.2">
      <c r="A21" s="43" t="s">
        <v>46</v>
      </c>
      <c r="B21" s="12">
        <v>220</v>
      </c>
      <c r="C21" s="13">
        <f>+[3]Odliv!B19</f>
        <v>278</v>
      </c>
      <c r="D21" s="40">
        <f>+[3]Odliv!C19</f>
        <v>335</v>
      </c>
      <c r="E21" s="13">
        <v>3501</v>
      </c>
      <c r="F21" s="13">
        <v>3600</v>
      </c>
      <c r="G21" s="13">
        <f>+[3]Odliv!C40</f>
        <v>613</v>
      </c>
      <c r="H21" s="80">
        <f>+D21/[4]Odliv!C19*100</f>
        <v>95.988538681948427</v>
      </c>
      <c r="I21" s="81">
        <f>+D21/C21*100</f>
        <v>120.50359712230217</v>
      </c>
      <c r="J21" s="81">
        <f>+G21/[4]Odliv!C40*100</f>
        <v>92.738275340393344</v>
      </c>
      <c r="K21" s="5"/>
      <c r="L21" s="5"/>
      <c r="M21" s="5"/>
      <c r="P21" s="7"/>
      <c r="Q21" s="8"/>
    </row>
    <row r="22" spans="1:17" ht="15" customHeight="1" x14ac:dyDescent="0.2">
      <c r="A22" s="43" t="s">
        <v>43</v>
      </c>
      <c r="B22" s="12">
        <v>866</v>
      </c>
      <c r="C22" s="13">
        <f>+[3]Odliv!B20</f>
        <v>1102</v>
      </c>
      <c r="D22" s="40">
        <f>+[3]Odliv!C20</f>
        <v>1165</v>
      </c>
      <c r="E22" s="13">
        <v>12985</v>
      </c>
      <c r="F22" s="13">
        <v>12370</v>
      </c>
      <c r="G22" s="13">
        <f>+[3]Odliv!C41</f>
        <v>2267</v>
      </c>
      <c r="H22" s="80">
        <f>+D22/[4]Odliv!C20*100</f>
        <v>98.980458793542908</v>
      </c>
      <c r="I22" s="81">
        <f>+D22/C22*100</f>
        <v>105.7168784029038</v>
      </c>
      <c r="J22" s="81">
        <f>+G22/[4]Odliv!C41*100</f>
        <v>100.8900756564308</v>
      </c>
      <c r="K22" s="5"/>
      <c r="L22" s="5"/>
      <c r="M22" s="5"/>
      <c r="P22" s="7"/>
      <c r="Q22" s="8"/>
    </row>
    <row r="23" spans="1:17" ht="15" customHeight="1" x14ac:dyDescent="0.2">
      <c r="A23" s="43"/>
      <c r="B23" s="12"/>
      <c r="C23" s="13"/>
      <c r="D23" s="40"/>
      <c r="E23" s="13"/>
      <c r="F23" s="13"/>
      <c r="G23" s="13"/>
      <c r="H23" s="80"/>
      <c r="I23" s="81"/>
      <c r="J23" s="81"/>
      <c r="K23" s="5"/>
      <c r="L23" s="5"/>
      <c r="M23" s="5"/>
      <c r="P23" s="7"/>
      <c r="Q23" s="8"/>
    </row>
    <row r="24" spans="1:17" ht="15" customHeight="1" x14ac:dyDescent="0.2">
      <c r="A24" s="25" t="s">
        <v>65</v>
      </c>
      <c r="B24" s="26">
        <v>162</v>
      </c>
      <c r="C24" s="27">
        <f>+[3]Odliv!B22</f>
        <v>253</v>
      </c>
      <c r="D24" s="41">
        <f>+[3]Odliv!C22</f>
        <v>326</v>
      </c>
      <c r="E24" s="27">
        <v>2678</v>
      </c>
      <c r="F24" s="27">
        <v>2765</v>
      </c>
      <c r="G24" s="27">
        <f>+[3]Odliv!C43</f>
        <v>579</v>
      </c>
      <c r="H24" s="82">
        <f>+D24/[4]Odliv!C22*100</f>
        <v>91.573033707865164</v>
      </c>
      <c r="I24" s="83">
        <f>+D24/C24*100</f>
        <v>128.85375494071147</v>
      </c>
      <c r="J24" s="83">
        <f>+G24/[4]Odliv!C43*100</f>
        <v>96.822742474916396</v>
      </c>
      <c r="K24" s="5"/>
      <c r="L24" s="5"/>
      <c r="M24" s="5"/>
      <c r="P24" s="7"/>
      <c r="Q24" s="8"/>
    </row>
    <row r="25" spans="1:17" ht="15" customHeight="1" x14ac:dyDescent="0.2">
      <c r="A25" s="10"/>
      <c r="B25" s="10"/>
      <c r="C25" s="10"/>
      <c r="D25" s="10"/>
      <c r="E25" s="10"/>
      <c r="F25" s="10"/>
      <c r="G25" s="10"/>
      <c r="H25" s="10"/>
      <c r="I25" s="10"/>
      <c r="J25" s="10"/>
    </row>
    <row r="26" spans="1:17" ht="15" customHeight="1" x14ac:dyDescent="0.25">
      <c r="A26" s="68" t="s">
        <v>147</v>
      </c>
    </row>
  </sheetData>
  <mergeCells count="2">
    <mergeCell ref="B4:C4"/>
    <mergeCell ref="H3:J3"/>
  </mergeCells>
  <hyperlinks>
    <hyperlink ref="A26" location="Kazalo!A1" display="nazaj na kazalo" xr:uid="{2779A096-53BC-4025-ADF5-B7757FB7155C}"/>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2"/>
  <sheetViews>
    <sheetView showGridLines="0" tabSelected="1" workbookViewId="0"/>
  </sheetViews>
  <sheetFormatPr defaultColWidth="9.109375" defaultRowHeight="15" customHeight="1" x14ac:dyDescent="0.2"/>
  <cols>
    <col min="1" max="1" width="17.6640625" style="6" customWidth="1"/>
    <col min="2" max="16" width="7.5546875" style="6" customWidth="1"/>
    <col min="17" max="17" width="8.33203125" style="6" customWidth="1"/>
    <col min="18" max="18" width="9.109375" style="6"/>
    <col min="19" max="19" width="25.88671875" style="6" customWidth="1"/>
    <col min="20" max="20" width="9.109375" style="6"/>
    <col min="21" max="21" width="11.5546875" style="6" bestFit="1" customWidth="1"/>
    <col min="22" max="16384" width="9.109375" style="6"/>
  </cols>
  <sheetData>
    <row r="1" spans="1:21" ht="15" customHeight="1" x14ac:dyDescent="0.25">
      <c r="A1" s="9" t="s">
        <v>183</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9"/>
      <c r="B3" s="389" t="s">
        <v>68</v>
      </c>
      <c r="C3" s="390"/>
      <c r="D3" s="391"/>
      <c r="E3" s="389" t="s">
        <v>53</v>
      </c>
      <c r="F3" s="390"/>
      <c r="G3" s="391"/>
      <c r="H3" s="389" t="s">
        <v>55</v>
      </c>
      <c r="I3" s="390"/>
      <c r="J3" s="391"/>
      <c r="K3" s="386" t="s">
        <v>57</v>
      </c>
      <c r="L3" s="383"/>
      <c r="M3" s="387"/>
      <c r="N3" s="386" t="s">
        <v>71</v>
      </c>
      <c r="O3" s="383"/>
      <c r="P3" s="383"/>
      <c r="Q3" s="44"/>
    </row>
    <row r="4" spans="1:21" ht="15" customHeight="1" x14ac:dyDescent="0.2">
      <c r="A4" s="242"/>
      <c r="B4" s="384" t="s">
        <v>59</v>
      </c>
      <c r="C4" s="385"/>
      <c r="D4" s="388"/>
      <c r="E4" s="384" t="s">
        <v>54</v>
      </c>
      <c r="F4" s="385"/>
      <c r="G4" s="388"/>
      <c r="H4" s="384" t="s">
        <v>56</v>
      </c>
      <c r="I4" s="385"/>
      <c r="J4" s="388"/>
      <c r="K4" s="384" t="s">
        <v>58</v>
      </c>
      <c r="L4" s="385"/>
      <c r="M4" s="388"/>
      <c r="N4" s="384" t="s">
        <v>70</v>
      </c>
      <c r="O4" s="385"/>
      <c r="P4" s="385"/>
      <c r="Q4" s="44"/>
    </row>
    <row r="5" spans="1:21" ht="15" customHeight="1" x14ac:dyDescent="0.2">
      <c r="A5" s="242" t="s">
        <v>67</v>
      </c>
      <c r="B5" s="295"/>
      <c r="C5" s="296"/>
      <c r="D5" s="141" t="str">
        <f>[2]Obdobja!B13</f>
        <v>I-II 26</v>
      </c>
      <c r="E5" s="295"/>
      <c r="F5" s="296"/>
      <c r="G5" s="141" t="str">
        <f>[2]Obdobja!B13</f>
        <v>I-II 26</v>
      </c>
      <c r="H5" s="295"/>
      <c r="I5" s="296"/>
      <c r="J5" s="141" t="str">
        <f>[2]Obdobja!B13</f>
        <v>I-II 26</v>
      </c>
      <c r="K5" s="295"/>
      <c r="L5" s="296"/>
      <c r="M5" s="141" t="str">
        <f>[2]Obdobja!B13</f>
        <v>I-II 26</v>
      </c>
      <c r="N5" s="295"/>
      <c r="O5" s="296"/>
      <c r="P5" s="141" t="str">
        <f>[2]Obdobja!B13</f>
        <v>I-II 26</v>
      </c>
      <c r="Q5" s="47"/>
    </row>
    <row r="6" spans="1:21" ht="15" customHeight="1" x14ac:dyDescent="0.2">
      <c r="A6" s="243" t="s">
        <v>61</v>
      </c>
      <c r="B6" s="166" t="str">
        <f>[2]Obdobja!B11</f>
        <v>II 26</v>
      </c>
      <c r="C6" s="167" t="str">
        <f>[2]Obdobja!B13</f>
        <v>I-II 26</v>
      </c>
      <c r="D6" s="167" t="str">
        <f>[2]Obdobja!C13</f>
        <v>I-II 25</v>
      </c>
      <c r="E6" s="166" t="str">
        <f>[2]Obdobja!B11</f>
        <v>II 26</v>
      </c>
      <c r="F6" s="167" t="str">
        <f>[2]Obdobja!B13</f>
        <v>I-II 26</v>
      </c>
      <c r="G6" s="167" t="str">
        <f>[2]Obdobja!C13</f>
        <v>I-II 25</v>
      </c>
      <c r="H6" s="166" t="str">
        <f>[2]Obdobja!B11</f>
        <v>II 26</v>
      </c>
      <c r="I6" s="167" t="str">
        <f>[2]Obdobja!B13</f>
        <v>I-II 26</v>
      </c>
      <c r="J6" s="167" t="str">
        <f>[2]Obdobja!C13</f>
        <v>I-II 25</v>
      </c>
      <c r="K6" s="166" t="str">
        <f>[2]Obdobja!B11</f>
        <v>II 26</v>
      </c>
      <c r="L6" s="167" t="str">
        <f>[2]Obdobja!B13</f>
        <v>I-II 26</v>
      </c>
      <c r="M6" s="167" t="str">
        <f>[2]Obdobja!C13</f>
        <v>I-II 25</v>
      </c>
      <c r="N6" s="166" t="str">
        <f>[2]Obdobja!B11</f>
        <v>II 26</v>
      </c>
      <c r="O6" s="167" t="str">
        <f>[2]Obdobja!B13</f>
        <v>I-II 26</v>
      </c>
      <c r="P6" s="167" t="str">
        <f>[2]Obdobja!C13</f>
        <v>I-II 25</v>
      </c>
      <c r="Q6" s="44"/>
    </row>
    <row r="7" spans="1:21" ht="15" customHeight="1" x14ac:dyDescent="0.2">
      <c r="A7" s="21" t="s">
        <v>22</v>
      </c>
      <c r="B7" s="22">
        <f>+'[2]8ud'!B7</f>
        <v>6192</v>
      </c>
      <c r="C7" s="23">
        <f>+'[2]8ud'!C7</f>
        <v>11660</v>
      </c>
      <c r="D7" s="103">
        <f>+'[2]8ud'!D7</f>
        <v>98.007901151550811</v>
      </c>
      <c r="E7" s="22">
        <f>+'[2]8ud'!E7</f>
        <v>4502</v>
      </c>
      <c r="F7" s="23">
        <f>+'[2]8ud'!F7</f>
        <v>8162</v>
      </c>
      <c r="G7" s="103">
        <f>+'[2]8ud'!G7</f>
        <v>97.994957377836471</v>
      </c>
      <c r="H7" s="22">
        <f>+'[2]8ud'!H7</f>
        <v>433</v>
      </c>
      <c r="I7" s="23">
        <f>+'[2]8ud'!I7</f>
        <v>929</v>
      </c>
      <c r="J7" s="103">
        <f>+'[2]8ud'!J7</f>
        <v>93.649193548387103</v>
      </c>
      <c r="K7" s="22">
        <f>+'[2]8ud'!K7</f>
        <v>219</v>
      </c>
      <c r="L7" s="23">
        <f>+'[2]8ud'!L7</f>
        <v>476</v>
      </c>
      <c r="M7" s="75">
        <f>+'[2]8ud'!M7</f>
        <v>95.199999999999989</v>
      </c>
      <c r="N7" s="22">
        <f>+'[2]8ud'!N7</f>
        <v>1038</v>
      </c>
      <c r="O7" s="23">
        <f>+'[2]8ud'!O7</f>
        <v>2093</v>
      </c>
      <c r="P7" s="75">
        <f>+'[2]8ud'!P7</f>
        <v>100.81888246628129</v>
      </c>
      <c r="Q7" s="44"/>
    </row>
    <row r="8" spans="1:21" ht="12.75" customHeight="1" x14ac:dyDescent="0.2">
      <c r="A8" s="11"/>
      <c r="B8" s="15"/>
      <c r="C8" s="16"/>
      <c r="D8" s="104"/>
      <c r="E8" s="15"/>
      <c r="F8" s="16"/>
      <c r="G8" s="104"/>
      <c r="H8" s="15"/>
      <c r="I8" s="16"/>
      <c r="J8" s="104"/>
      <c r="K8" s="15"/>
      <c r="L8" s="16"/>
      <c r="M8" s="78"/>
      <c r="N8" s="15"/>
      <c r="O8" s="16"/>
      <c r="P8" s="78"/>
      <c r="Q8" s="44"/>
    </row>
    <row r="9" spans="1:21" ht="15" customHeight="1" x14ac:dyDescent="0.2">
      <c r="A9" s="18" t="s">
        <v>23</v>
      </c>
      <c r="B9" s="12">
        <f>+'[2]8ud'!B9</f>
        <v>712</v>
      </c>
      <c r="C9" s="13">
        <f>+'[2]8ud'!C9</f>
        <v>1321</v>
      </c>
      <c r="D9" s="105">
        <f>+'[2]8ud'!D9</f>
        <v>100.91673032849503</v>
      </c>
      <c r="E9" s="12">
        <f>+'[2]8ud'!E9</f>
        <v>479</v>
      </c>
      <c r="F9" s="13">
        <f>+'[2]8ud'!F9</f>
        <v>873</v>
      </c>
      <c r="G9" s="105">
        <f>+'[2]8ud'!G9</f>
        <v>93.770139634801282</v>
      </c>
      <c r="H9" s="12">
        <f>+'[2]8ud'!H9</f>
        <v>54</v>
      </c>
      <c r="I9" s="13">
        <f>+'[2]8ud'!I9</f>
        <v>106</v>
      </c>
      <c r="J9" s="105">
        <f>+'[2]8ud'!J9</f>
        <v>103.92156862745099</v>
      </c>
      <c r="K9" s="12">
        <f>+'[2]8ud'!K9</f>
        <v>20</v>
      </c>
      <c r="L9" s="13">
        <f>+'[2]8ud'!L9</f>
        <v>46</v>
      </c>
      <c r="M9" s="81">
        <f>+'[2]8ud'!M9</f>
        <v>135.29411764705884</v>
      </c>
      <c r="N9" s="12">
        <f>+'[2]8ud'!N9</f>
        <v>159</v>
      </c>
      <c r="O9" s="13">
        <f>+'[2]8ud'!O9</f>
        <v>296</v>
      </c>
      <c r="P9" s="81">
        <f>+'[2]8ud'!P9</f>
        <v>122.31404958677685</v>
      </c>
      <c r="Q9" s="3"/>
    </row>
    <row r="10" spans="1:21" ht="15" customHeight="1" x14ac:dyDescent="0.2">
      <c r="A10" s="18" t="s">
        <v>24</v>
      </c>
      <c r="B10" s="12">
        <f>+'[2]8ud'!B17</f>
        <v>446</v>
      </c>
      <c r="C10" s="13">
        <f>+'[2]8ud'!C17</f>
        <v>835</v>
      </c>
      <c r="D10" s="105">
        <f>+'[2]8ud'!D17</f>
        <v>94.563986409966034</v>
      </c>
      <c r="E10" s="12">
        <f>+'[2]8ud'!E17</f>
        <v>303</v>
      </c>
      <c r="F10" s="13">
        <f>+'[2]8ud'!F17</f>
        <v>566</v>
      </c>
      <c r="G10" s="105">
        <f>+'[2]8ud'!G17</f>
        <v>101.98198198198199</v>
      </c>
      <c r="H10" s="12">
        <f>+'[2]8ud'!H17</f>
        <v>39</v>
      </c>
      <c r="I10" s="13">
        <f>+'[2]8ud'!I17</f>
        <v>68</v>
      </c>
      <c r="J10" s="105">
        <f>+'[2]8ud'!J17</f>
        <v>86.075949367088612</v>
      </c>
      <c r="K10" s="12">
        <f>+'[2]8ud'!K17</f>
        <v>12</v>
      </c>
      <c r="L10" s="13">
        <f>+'[2]8ud'!L17</f>
        <v>30</v>
      </c>
      <c r="M10" s="81">
        <f>+'[2]8ud'!M17</f>
        <v>100</v>
      </c>
      <c r="N10" s="12">
        <f>+'[2]8ud'!N17</f>
        <v>92</v>
      </c>
      <c r="O10" s="13">
        <f>+'[2]8ud'!O17</f>
        <v>171</v>
      </c>
      <c r="P10" s="81">
        <f>+'[2]8ud'!P17</f>
        <v>78.082191780821915</v>
      </c>
      <c r="Q10" s="3"/>
      <c r="T10" s="7"/>
      <c r="U10" s="8"/>
    </row>
    <row r="11" spans="1:21" ht="15" customHeight="1" x14ac:dyDescent="0.2">
      <c r="A11" s="18" t="s">
        <v>25</v>
      </c>
      <c r="B11" s="12">
        <f>+'[2]8ud'!B25</f>
        <v>485</v>
      </c>
      <c r="C11" s="13">
        <f>+'[2]8ud'!C25</f>
        <v>922</v>
      </c>
      <c r="D11" s="105">
        <f>+'[2]8ud'!D25</f>
        <v>96.141814389989577</v>
      </c>
      <c r="E11" s="12">
        <f>+'[2]8ud'!E25</f>
        <v>375</v>
      </c>
      <c r="F11" s="13">
        <f>+'[2]8ud'!F25</f>
        <v>657</v>
      </c>
      <c r="G11" s="105">
        <f>+'[2]8ud'!G25</f>
        <v>93.45661450924608</v>
      </c>
      <c r="H11" s="12">
        <f>+'[2]8ud'!H25</f>
        <v>26</v>
      </c>
      <c r="I11" s="13">
        <f>+'[2]8ud'!I25</f>
        <v>74</v>
      </c>
      <c r="J11" s="105">
        <f>+'[2]8ud'!J25</f>
        <v>93.670886075949369</v>
      </c>
      <c r="K11" s="12">
        <f>+'[2]8ud'!K25</f>
        <v>15</v>
      </c>
      <c r="L11" s="13">
        <f>+'[2]8ud'!L25</f>
        <v>30</v>
      </c>
      <c r="M11" s="81">
        <f>+'[2]8ud'!M25</f>
        <v>76.923076923076934</v>
      </c>
      <c r="N11" s="12">
        <f>+'[2]8ud'!N25</f>
        <v>69</v>
      </c>
      <c r="O11" s="13">
        <f>+'[2]8ud'!O25</f>
        <v>161</v>
      </c>
      <c r="P11" s="81">
        <f>+'[2]8ud'!P25</f>
        <v>116.66666666666667</v>
      </c>
      <c r="Q11" s="3"/>
      <c r="T11" s="7"/>
      <c r="U11" s="8"/>
    </row>
    <row r="12" spans="1:21" ht="15" customHeight="1" x14ac:dyDescent="0.2">
      <c r="A12" s="18" t="s">
        <v>26</v>
      </c>
      <c r="B12" s="12">
        <f>+'[2]8ud'!B32</f>
        <v>1421</v>
      </c>
      <c r="C12" s="13">
        <f>+'[2]8ud'!C32</f>
        <v>2760</v>
      </c>
      <c r="D12" s="105">
        <f>+'[2]8ud'!D32</f>
        <v>101.35879544619904</v>
      </c>
      <c r="E12" s="12">
        <f>+'[2]8ud'!E32</f>
        <v>992</v>
      </c>
      <c r="F12" s="13">
        <f>+'[2]8ud'!F32</f>
        <v>1895</v>
      </c>
      <c r="G12" s="105">
        <f>+'[2]8ud'!G32</f>
        <v>100.6372809346787</v>
      </c>
      <c r="H12" s="12">
        <f>+'[2]8ud'!H32</f>
        <v>100</v>
      </c>
      <c r="I12" s="13">
        <f>+'[2]8ud'!I32</f>
        <v>212</v>
      </c>
      <c r="J12" s="105">
        <f>+'[2]8ud'!J32</f>
        <v>85.483870967741936</v>
      </c>
      <c r="K12" s="12">
        <f>+'[2]8ud'!K32</f>
        <v>44</v>
      </c>
      <c r="L12" s="13">
        <f>+'[2]8ud'!L32</f>
        <v>112</v>
      </c>
      <c r="M12" s="81">
        <f>+'[2]8ud'!M32</f>
        <v>81.159420289855078</v>
      </c>
      <c r="N12" s="12">
        <f>+'[2]8ud'!N32</f>
        <v>285</v>
      </c>
      <c r="O12" s="13">
        <f>+'[2]8ud'!O32</f>
        <v>541</v>
      </c>
      <c r="P12" s="81">
        <f>+'[2]8ud'!P32</f>
        <v>119.16299559471366</v>
      </c>
      <c r="Q12" s="4"/>
      <c r="T12" s="7"/>
      <c r="U12" s="8"/>
    </row>
    <row r="13" spans="1:21" ht="15" customHeight="1" x14ac:dyDescent="0.2">
      <c r="A13" s="18" t="s">
        <v>27</v>
      </c>
      <c r="B13" s="12">
        <f>+'[2]8ud'!B43</f>
        <v>940</v>
      </c>
      <c r="C13" s="13">
        <f>+'[2]8ud'!C43</f>
        <v>1818</v>
      </c>
      <c r="D13" s="105">
        <f>+'[2]8ud'!D43</f>
        <v>95.483193277310932</v>
      </c>
      <c r="E13" s="12">
        <f>+'[2]8ud'!E43</f>
        <v>720</v>
      </c>
      <c r="F13" s="13">
        <f>+'[2]8ud'!F43</f>
        <v>1344</v>
      </c>
      <c r="G13" s="105">
        <f>+'[2]8ud'!G43</f>
        <v>97.039711191335741</v>
      </c>
      <c r="H13" s="12">
        <f>+'[2]8ud'!H43</f>
        <v>57</v>
      </c>
      <c r="I13" s="13">
        <f>+'[2]8ud'!I43</f>
        <v>117</v>
      </c>
      <c r="J13" s="105">
        <f>+'[2]8ud'!J43</f>
        <v>99.152542372881356</v>
      </c>
      <c r="K13" s="12">
        <f>+'[2]8ud'!K43</f>
        <v>47</v>
      </c>
      <c r="L13" s="13">
        <f>+'[2]8ud'!L43</f>
        <v>95</v>
      </c>
      <c r="M13" s="81">
        <f>+'[2]8ud'!M43</f>
        <v>121.79487179487178</v>
      </c>
      <c r="N13" s="12">
        <f>+'[2]8ud'!N43</f>
        <v>116</v>
      </c>
      <c r="O13" s="13">
        <f>+'[2]8ud'!O43</f>
        <v>262</v>
      </c>
      <c r="P13" s="81">
        <f>+'[2]8ud'!P43</f>
        <v>81.114551083591337</v>
      </c>
      <c r="Q13" s="4"/>
      <c r="T13" s="7"/>
      <c r="U13" s="8"/>
    </row>
    <row r="14" spans="1:21" ht="15" customHeight="1" x14ac:dyDescent="0.2">
      <c r="A14" s="18" t="s">
        <v>28</v>
      </c>
      <c r="B14" s="12">
        <f>+'[2]8ud'!B50</f>
        <v>603</v>
      </c>
      <c r="C14" s="13">
        <f>+'[2]8ud'!C50</f>
        <v>971</v>
      </c>
      <c r="D14" s="105">
        <f>+'[2]8ud'!D50</f>
        <v>96.23389494549059</v>
      </c>
      <c r="E14" s="12">
        <f>+'[2]8ud'!E50</f>
        <v>478</v>
      </c>
      <c r="F14" s="13">
        <f>+'[2]8ud'!F50</f>
        <v>705</v>
      </c>
      <c r="G14" s="105">
        <f>+'[2]8ud'!G50</f>
        <v>101.29310344827587</v>
      </c>
      <c r="H14" s="12">
        <f>+'[2]8ud'!H50</f>
        <v>23</v>
      </c>
      <c r="I14" s="13">
        <f>+'[2]8ud'!I50</f>
        <v>49</v>
      </c>
      <c r="J14" s="105">
        <f>+'[2]8ud'!J50</f>
        <v>74.242424242424249</v>
      </c>
      <c r="K14" s="12">
        <f>+'[2]8ud'!K50</f>
        <v>17</v>
      </c>
      <c r="L14" s="13">
        <f>+'[2]8ud'!L50</f>
        <v>36</v>
      </c>
      <c r="M14" s="81">
        <f>+'[2]8ud'!M50</f>
        <v>85.714285714285708</v>
      </c>
      <c r="N14" s="12">
        <f>+'[2]8ud'!N50</f>
        <v>85</v>
      </c>
      <c r="O14" s="13">
        <f>+'[2]8ud'!O50</f>
        <v>181</v>
      </c>
      <c r="P14" s="81">
        <f>+'[2]8ud'!P50</f>
        <v>88.292682926829272</v>
      </c>
      <c r="Q14" s="5"/>
      <c r="T14" s="7"/>
      <c r="U14" s="8"/>
    </row>
    <row r="15" spans="1:21" ht="15" customHeight="1" x14ac:dyDescent="0.2">
      <c r="A15" s="18" t="s">
        <v>29</v>
      </c>
      <c r="B15" s="12">
        <f>+'[2]8ud'!B56</f>
        <v>247</v>
      </c>
      <c r="C15" s="13">
        <f>+'[2]8ud'!C56</f>
        <v>466</v>
      </c>
      <c r="D15" s="105">
        <f>+'[2]8ud'!D56</f>
        <v>103.32594235033258</v>
      </c>
      <c r="E15" s="12">
        <f>+'[2]8ud'!E56</f>
        <v>173</v>
      </c>
      <c r="F15" s="13">
        <f>+'[2]8ud'!F56</f>
        <v>322</v>
      </c>
      <c r="G15" s="105">
        <f>+'[2]8ud'!G56</f>
        <v>103.53697749196142</v>
      </c>
      <c r="H15" s="12">
        <f>+'[2]8ud'!H56</f>
        <v>12</v>
      </c>
      <c r="I15" s="13">
        <f>+'[2]8ud'!I56</f>
        <v>31</v>
      </c>
      <c r="J15" s="105">
        <f>+'[2]8ud'!J56</f>
        <v>73.80952380952381</v>
      </c>
      <c r="K15" s="12">
        <f>+'[2]8ud'!K56</f>
        <v>9</v>
      </c>
      <c r="L15" s="13">
        <f>+'[2]8ud'!L56</f>
        <v>19</v>
      </c>
      <c r="M15" s="81">
        <f>+'[2]8ud'!M56</f>
        <v>105.55555555555556</v>
      </c>
      <c r="N15" s="12">
        <f>+'[2]8ud'!N56</f>
        <v>53</v>
      </c>
      <c r="O15" s="13">
        <f>+'[2]8ud'!O56</f>
        <v>94</v>
      </c>
      <c r="P15" s="81">
        <f>+'[2]8ud'!P56</f>
        <v>117.5</v>
      </c>
      <c r="Q15" s="5"/>
      <c r="T15" s="7"/>
      <c r="U15" s="8"/>
    </row>
    <row r="16" spans="1:21" ht="15" customHeight="1" x14ac:dyDescent="0.2">
      <c r="A16" s="18" t="s">
        <v>30</v>
      </c>
      <c r="B16" s="12">
        <f>+'[2]8ud'!B62</f>
        <v>255</v>
      </c>
      <c r="C16" s="13">
        <f>+'[2]8ud'!C62</f>
        <v>519</v>
      </c>
      <c r="D16" s="105">
        <f>+'[2]8ud'!D62</f>
        <v>104.63709677419355</v>
      </c>
      <c r="E16" s="12">
        <f>+'[2]8ud'!E62</f>
        <v>167</v>
      </c>
      <c r="F16" s="13">
        <f>+'[2]8ud'!F62</f>
        <v>337</v>
      </c>
      <c r="G16" s="105">
        <f>+'[2]8ud'!G62</f>
        <v>102.43161094224924</v>
      </c>
      <c r="H16" s="12">
        <f>+'[2]8ud'!H62</f>
        <v>44</v>
      </c>
      <c r="I16" s="13">
        <f>+'[2]8ud'!I62</f>
        <v>87</v>
      </c>
      <c r="J16" s="105">
        <f>+'[2]8ud'!J62</f>
        <v>155.35714285714286</v>
      </c>
      <c r="K16" s="12">
        <f>+'[2]8ud'!K62</f>
        <v>24</v>
      </c>
      <c r="L16" s="13">
        <f>+'[2]8ud'!L62</f>
        <v>38</v>
      </c>
      <c r="M16" s="81">
        <f>+'[2]8ud'!M62</f>
        <v>88.372093023255815</v>
      </c>
      <c r="N16" s="12">
        <f>+'[2]8ud'!N62</f>
        <v>20</v>
      </c>
      <c r="O16" s="13">
        <f>+'[2]8ud'!O62</f>
        <v>57</v>
      </c>
      <c r="P16" s="81">
        <f>+'[2]8ud'!P62</f>
        <v>83.82352941176471</v>
      </c>
      <c r="Q16" s="5"/>
      <c r="T16" s="7"/>
      <c r="U16" s="8"/>
    </row>
    <row r="17" spans="1:21" ht="15" customHeight="1" x14ac:dyDescent="0.2">
      <c r="A17" s="18" t="s">
        <v>31</v>
      </c>
      <c r="B17" s="12">
        <f>+'[2]8ud'!B68</f>
        <v>306</v>
      </c>
      <c r="C17" s="13">
        <f>+'[2]8ud'!C68</f>
        <v>569</v>
      </c>
      <c r="D17" s="105">
        <f>+'[2]8ud'!D68</f>
        <v>93.126022913256961</v>
      </c>
      <c r="E17" s="12">
        <f>+'[2]8ud'!E68</f>
        <v>226</v>
      </c>
      <c r="F17" s="13">
        <f>+'[2]8ud'!F68</f>
        <v>398</v>
      </c>
      <c r="G17" s="105">
        <f>+'[2]8ud'!G68</f>
        <v>90.249433106575964</v>
      </c>
      <c r="H17" s="12">
        <f>+'[2]8ud'!H68</f>
        <v>13</v>
      </c>
      <c r="I17" s="13">
        <f>+'[2]8ud'!I68</f>
        <v>39</v>
      </c>
      <c r="J17" s="105">
        <f>+'[2]8ud'!J68</f>
        <v>88.63636363636364</v>
      </c>
      <c r="K17" s="12">
        <f>+'[2]8ud'!K68</f>
        <v>17</v>
      </c>
      <c r="L17" s="13">
        <f>+'[2]8ud'!L68</f>
        <v>32</v>
      </c>
      <c r="M17" s="81">
        <f>+'[2]8ud'!M68</f>
        <v>128</v>
      </c>
      <c r="N17" s="12">
        <f>+'[2]8ud'!N68</f>
        <v>50</v>
      </c>
      <c r="O17" s="13">
        <f>+'[2]8ud'!O68</f>
        <v>100</v>
      </c>
      <c r="P17" s="81">
        <f>+'[2]8ud'!P68</f>
        <v>99.009900990099013</v>
      </c>
      <c r="Q17" s="5"/>
      <c r="T17" s="7"/>
      <c r="U17" s="8"/>
    </row>
    <row r="18" spans="1:21" ht="15" customHeight="1" x14ac:dyDescent="0.2">
      <c r="A18" s="18" t="s">
        <v>32</v>
      </c>
      <c r="B18" s="12">
        <f>+'[2]8ud'!B72</f>
        <v>201</v>
      </c>
      <c r="C18" s="13">
        <f>+'[2]8ud'!C72</f>
        <v>386</v>
      </c>
      <c r="D18" s="105">
        <f>+'[2]8ud'!D72</f>
        <v>90.823529411764696</v>
      </c>
      <c r="E18" s="12">
        <f>+'[2]8ud'!E72</f>
        <v>155</v>
      </c>
      <c r="F18" s="13">
        <f>+'[2]8ud'!F72</f>
        <v>285</v>
      </c>
      <c r="G18" s="105">
        <f>+'[2]8ud'!G72</f>
        <v>100.35211267605635</v>
      </c>
      <c r="H18" s="12">
        <f>+'[2]8ud'!H72</f>
        <v>17</v>
      </c>
      <c r="I18" s="13">
        <f>+'[2]8ud'!I72</f>
        <v>39</v>
      </c>
      <c r="J18" s="105">
        <f>+'[2]8ud'!J72</f>
        <v>95.121951219512198</v>
      </c>
      <c r="K18" s="12">
        <f>+'[2]8ud'!K72</f>
        <v>5</v>
      </c>
      <c r="L18" s="13">
        <f>+'[2]8ud'!L72</f>
        <v>9</v>
      </c>
      <c r="M18" s="81">
        <f>+'[2]8ud'!M72</f>
        <v>64.285714285714292</v>
      </c>
      <c r="N18" s="12">
        <f>+'[2]8ud'!N72</f>
        <v>24</v>
      </c>
      <c r="O18" s="13">
        <f>+'[2]8ud'!O72</f>
        <v>53</v>
      </c>
      <c r="P18" s="81">
        <f>+'[2]8ud'!P72</f>
        <v>61.627906976744185</v>
      </c>
      <c r="Q18" s="5"/>
      <c r="T18" s="7"/>
      <c r="U18" s="8"/>
    </row>
    <row r="19" spans="1:21" ht="15" customHeight="1" x14ac:dyDescent="0.2">
      <c r="A19" s="18" t="s">
        <v>33</v>
      </c>
      <c r="B19" s="12">
        <f>+'[2]8ud'!B77</f>
        <v>167</v>
      </c>
      <c r="C19" s="13">
        <f>+'[2]8ud'!C77</f>
        <v>322</v>
      </c>
      <c r="D19" s="105">
        <f>+'[2]8ud'!D77</f>
        <v>102.54777070063695</v>
      </c>
      <c r="E19" s="12">
        <f>+'[2]8ud'!E77</f>
        <v>107</v>
      </c>
      <c r="F19" s="13">
        <f>+'[2]8ud'!F77</f>
        <v>196</v>
      </c>
      <c r="G19" s="105">
        <f>+'[2]8ud'!G77</f>
        <v>89.090909090909093</v>
      </c>
      <c r="H19" s="12">
        <f>+'[2]8ud'!H77</f>
        <v>13</v>
      </c>
      <c r="I19" s="13">
        <f>+'[2]8ud'!I77</f>
        <v>29</v>
      </c>
      <c r="J19" s="105">
        <f>+'[2]8ud'!J77</f>
        <v>87.878787878787875</v>
      </c>
      <c r="K19" s="12">
        <f>+'[2]8ud'!K77</f>
        <v>7</v>
      </c>
      <c r="L19" s="13">
        <f>+'[2]8ud'!L77</f>
        <v>16</v>
      </c>
      <c r="M19" s="81">
        <f>+'[2]8ud'!M77</f>
        <v>228.57142857142856</v>
      </c>
      <c r="N19" s="12">
        <f>+'[2]8ud'!N77</f>
        <v>40</v>
      </c>
      <c r="O19" s="13">
        <f>+'[2]8ud'!O77</f>
        <v>81</v>
      </c>
      <c r="P19" s="81">
        <f>+'[2]8ud'!P77</f>
        <v>150</v>
      </c>
      <c r="Q19" s="5"/>
      <c r="T19" s="7"/>
      <c r="U19" s="8"/>
    </row>
    <row r="20" spans="1:21" ht="15" customHeight="1" x14ac:dyDescent="0.2">
      <c r="A20" s="25" t="s">
        <v>34</v>
      </c>
      <c r="B20" s="26">
        <f>+'[2]8ud'!B83</f>
        <v>409</v>
      </c>
      <c r="C20" s="27">
        <f>+'[2]8ud'!C83</f>
        <v>771</v>
      </c>
      <c r="D20" s="106">
        <f>+'[2]8ud'!D83</f>
        <v>94.833948339483399</v>
      </c>
      <c r="E20" s="26">
        <f>+'[2]8ud'!E83</f>
        <v>327</v>
      </c>
      <c r="F20" s="27">
        <f>+'[2]8ud'!F83</f>
        <v>584</v>
      </c>
      <c r="G20" s="106">
        <f>+'[2]8ud'!G83</f>
        <v>98.815566835871408</v>
      </c>
      <c r="H20" s="26">
        <f>+'[2]8ud'!H83</f>
        <v>35</v>
      </c>
      <c r="I20" s="27">
        <f>+'[2]8ud'!I83</f>
        <v>78</v>
      </c>
      <c r="J20" s="106">
        <f>+'[2]8ud'!J83</f>
        <v>92.857142857142861</v>
      </c>
      <c r="K20" s="26">
        <f>+'[2]8ud'!K83</f>
        <v>2</v>
      </c>
      <c r="L20" s="27">
        <f>+'[2]8ud'!L83</f>
        <v>13</v>
      </c>
      <c r="M20" s="83">
        <f>+'[2]8ud'!M83</f>
        <v>40.625</v>
      </c>
      <c r="N20" s="26">
        <f>+'[2]8ud'!N83</f>
        <v>45</v>
      </c>
      <c r="O20" s="27">
        <f>+'[2]8ud'!O83</f>
        <v>96</v>
      </c>
      <c r="P20" s="83">
        <f>+'[2]8ud'!P83</f>
        <v>90.566037735849065</v>
      </c>
      <c r="Q20" s="5"/>
      <c r="T20" s="7"/>
      <c r="U20" s="8"/>
    </row>
    <row r="21" spans="1:21" ht="15" customHeight="1" x14ac:dyDescent="0.2">
      <c r="A21" s="10"/>
      <c r="B21" s="10"/>
      <c r="C21" s="10"/>
      <c r="D21" s="10"/>
      <c r="E21" s="10"/>
      <c r="F21" s="10"/>
      <c r="G21" s="10"/>
      <c r="H21" s="10"/>
      <c r="I21" s="10"/>
      <c r="J21" s="10"/>
      <c r="K21" s="10"/>
      <c r="L21" s="10"/>
      <c r="M21" s="10"/>
    </row>
    <row r="22" spans="1:21" ht="15" customHeight="1" x14ac:dyDescent="0.25">
      <c r="A22" s="68" t="s">
        <v>147</v>
      </c>
    </row>
  </sheetData>
  <mergeCells count="10">
    <mergeCell ref="B4:D4"/>
    <mergeCell ref="E4:G4"/>
    <mergeCell ref="H4:J4"/>
    <mergeCell ref="K4:M4"/>
    <mergeCell ref="B3:D3"/>
    <mergeCell ref="N3:P3"/>
    <mergeCell ref="N4:P4"/>
    <mergeCell ref="E3:G3"/>
    <mergeCell ref="H3:J3"/>
    <mergeCell ref="K3:M3"/>
  </mergeCells>
  <hyperlinks>
    <hyperlink ref="A22" location="Kazalo!A1" display="nazaj na kazalo" xr:uid="{EBB24A23-82D1-4E42-BA76-B345634C072F}"/>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7"/>
  <sheetViews>
    <sheetView showGridLines="0" tabSelected="1" workbookViewId="0"/>
  </sheetViews>
  <sheetFormatPr defaultColWidth="9.109375" defaultRowHeight="15" customHeight="1" x14ac:dyDescent="0.2"/>
  <cols>
    <col min="1" max="1" width="21.5546875" style="6" customWidth="1"/>
    <col min="2" max="16" width="7.33203125" style="6" customWidth="1"/>
    <col min="17" max="17" width="8.33203125" style="6" customWidth="1"/>
    <col min="18" max="18" width="9.109375" style="6"/>
    <col min="19" max="19" width="25.88671875" style="6" customWidth="1"/>
    <col min="20" max="20" width="9.109375" style="6"/>
    <col min="21" max="21" width="11.5546875" style="6" bestFit="1" customWidth="1"/>
    <col min="22" max="16384" width="9.109375" style="6"/>
  </cols>
  <sheetData>
    <row r="1" spans="1:21" ht="15" customHeight="1" x14ac:dyDescent="0.25">
      <c r="A1" s="9" t="s">
        <v>182</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51"/>
      <c r="B3" s="19"/>
      <c r="C3" s="34"/>
      <c r="D3" s="45"/>
      <c r="E3" s="389" t="s">
        <v>53</v>
      </c>
      <c r="F3" s="390"/>
      <c r="G3" s="390"/>
      <c r="H3" s="389" t="s">
        <v>55</v>
      </c>
      <c r="I3" s="390"/>
      <c r="J3" s="391"/>
      <c r="K3" s="386" t="s">
        <v>57</v>
      </c>
      <c r="L3" s="383"/>
      <c r="M3" s="387"/>
      <c r="N3" s="383" t="s">
        <v>71</v>
      </c>
      <c r="O3" s="383"/>
      <c r="P3" s="383"/>
      <c r="Q3" s="44"/>
    </row>
    <row r="4" spans="1:21" ht="15" customHeight="1" x14ac:dyDescent="0.2">
      <c r="A4" s="52"/>
      <c r="B4" s="384" t="s">
        <v>52</v>
      </c>
      <c r="C4" s="385"/>
      <c r="D4" s="388"/>
      <c r="E4" s="384" t="s">
        <v>54</v>
      </c>
      <c r="F4" s="385"/>
      <c r="G4" s="385"/>
      <c r="H4" s="384" t="s">
        <v>56</v>
      </c>
      <c r="I4" s="385"/>
      <c r="J4" s="388"/>
      <c r="K4" s="384" t="s">
        <v>58</v>
      </c>
      <c r="L4" s="385"/>
      <c r="M4" s="388"/>
      <c r="N4" s="385" t="s">
        <v>70</v>
      </c>
      <c r="O4" s="385"/>
      <c r="P4" s="385"/>
      <c r="Q4" s="44"/>
    </row>
    <row r="5" spans="1:21" ht="15" customHeight="1" x14ac:dyDescent="0.2">
      <c r="A5" s="118" t="s">
        <v>89</v>
      </c>
      <c r="B5" s="256"/>
      <c r="C5" s="257"/>
      <c r="D5" s="141" t="str">
        <f>Obdobja!B13</f>
        <v>I-II 26</v>
      </c>
      <c r="E5" s="256"/>
      <c r="F5" s="257"/>
      <c r="G5" s="141" t="str">
        <f>Obdobja!B13</f>
        <v>I-II 26</v>
      </c>
      <c r="H5" s="256"/>
      <c r="I5" s="257"/>
      <c r="J5" s="141" t="str">
        <f>Obdobja!B13</f>
        <v>I-II 26</v>
      </c>
      <c r="K5" s="256"/>
      <c r="L5" s="257"/>
      <c r="M5" s="141" t="str">
        <f>Obdobja!B13</f>
        <v>I-II 26</v>
      </c>
      <c r="N5" s="256"/>
      <c r="O5" s="257"/>
      <c r="P5" s="141" t="str">
        <f>Obdobja!B13</f>
        <v>I-II 26</v>
      </c>
      <c r="Q5" s="44"/>
    </row>
    <row r="6" spans="1:21" ht="15" customHeight="1" x14ac:dyDescent="0.2">
      <c r="A6" s="176" t="s">
        <v>60</v>
      </c>
      <c r="B6" s="166" t="str">
        <f>Obdobja!B11</f>
        <v>II 26</v>
      </c>
      <c r="C6" s="167" t="str">
        <f>Obdobja!B13</f>
        <v>I-II 26</v>
      </c>
      <c r="D6" s="167" t="str">
        <f>Obdobja!C13</f>
        <v>I-II 25</v>
      </c>
      <c r="E6" s="166" t="str">
        <f>Obdobja!B11</f>
        <v>II 26</v>
      </c>
      <c r="F6" s="167" t="str">
        <f>Obdobja!B13</f>
        <v>I-II 26</v>
      </c>
      <c r="G6" s="167" t="str">
        <f>Obdobja!C13</f>
        <v>I-II 25</v>
      </c>
      <c r="H6" s="166" t="str">
        <f>Obdobja!B11</f>
        <v>II 26</v>
      </c>
      <c r="I6" s="167" t="str">
        <f>Obdobja!B13</f>
        <v>I-II 26</v>
      </c>
      <c r="J6" s="167" t="str">
        <f>Obdobja!C13</f>
        <v>I-II 25</v>
      </c>
      <c r="K6" s="166" t="str">
        <f>Obdobja!B11</f>
        <v>II 26</v>
      </c>
      <c r="L6" s="167" t="str">
        <f>Obdobja!B13</f>
        <v>I-II 26</v>
      </c>
      <c r="M6" s="167" t="str">
        <f>Obdobja!C13</f>
        <v>I-II 25</v>
      </c>
      <c r="N6" s="166" t="str">
        <f>Obdobja!B11</f>
        <v>II 26</v>
      </c>
      <c r="O6" s="167" t="str">
        <f>Obdobja!B13</f>
        <v>I-II 26</v>
      </c>
      <c r="P6" s="167" t="str">
        <f>Obdobja!C13</f>
        <v>I-II 25</v>
      </c>
      <c r="Q6" s="44"/>
    </row>
    <row r="7" spans="1:21" ht="15" customHeight="1" x14ac:dyDescent="0.2">
      <c r="A7" s="21" t="s">
        <v>22</v>
      </c>
      <c r="B7" s="22">
        <f>SUM(E7,H7,K7,N7)</f>
        <v>6192</v>
      </c>
      <c r="C7" s="23">
        <f>SUM(F7,I7,L7,O7)</f>
        <v>11660</v>
      </c>
      <c r="D7" s="94">
        <f>+C7/[5]Odliv!C25*100</f>
        <v>98.007901151550811</v>
      </c>
      <c r="E7" s="22">
        <f>+'[6]O zaposlitev'!C4</f>
        <v>4502</v>
      </c>
      <c r="F7" s="23">
        <f>+'[6]O zaposlitev'!C25</f>
        <v>8162</v>
      </c>
      <c r="G7" s="94">
        <f>+F7/'[5]O zaposlitev'!C25*100</f>
        <v>97.994957377836471</v>
      </c>
      <c r="H7" s="23">
        <f>+'[6]O neaktivnost'!C4</f>
        <v>433</v>
      </c>
      <c r="I7" s="23">
        <f>+'[6]O neaktivnost'!C25</f>
        <v>929</v>
      </c>
      <c r="J7" s="98">
        <f>+I7/'[5]O neaktivnost'!C25*100</f>
        <v>93.649193548387103</v>
      </c>
      <c r="K7" s="23">
        <f>+'[6]O kršitev'!C4</f>
        <v>219</v>
      </c>
      <c r="L7" s="23">
        <f>+'[6]O kršitev'!C25</f>
        <v>476</v>
      </c>
      <c r="M7" s="102">
        <f>+L7/'[5]O kršitev'!C25*100</f>
        <v>95.199999999999989</v>
      </c>
      <c r="N7" s="92">
        <f>+'[6]O drugo'!C4</f>
        <v>1038</v>
      </c>
      <c r="O7" s="24">
        <f>+'[6]O drugo'!C25</f>
        <v>2093</v>
      </c>
      <c r="P7" s="102">
        <f>+O7/'[5]O drugo'!C25*100</f>
        <v>100.81888246628129</v>
      </c>
      <c r="Q7" s="44"/>
    </row>
    <row r="8" spans="1:21" ht="12.75" customHeight="1" x14ac:dyDescent="0.2">
      <c r="A8" s="11"/>
      <c r="B8" s="15"/>
      <c r="C8" s="16"/>
      <c r="D8" s="95"/>
      <c r="E8" s="15"/>
      <c r="F8" s="16"/>
      <c r="G8" s="95"/>
      <c r="H8" s="16"/>
      <c r="I8" s="16"/>
      <c r="J8" s="99"/>
      <c r="K8" s="16"/>
      <c r="L8" s="16"/>
      <c r="M8" s="73"/>
      <c r="N8" s="93"/>
      <c r="O8" s="17"/>
      <c r="P8" s="73"/>
      <c r="Q8" s="44"/>
    </row>
    <row r="9" spans="1:21" ht="15" customHeight="1" x14ac:dyDescent="0.2">
      <c r="A9" s="70" t="s">
        <v>35</v>
      </c>
      <c r="B9" s="71">
        <f t="shared" ref="B9:B17" si="0">SUM(E9,H9,K9,N9)</f>
        <v>3669</v>
      </c>
      <c r="C9" s="17">
        <f t="shared" ref="C9:C25" si="1">SUM(F9,I9,L9,O9)</f>
        <v>6865</v>
      </c>
      <c r="D9" s="116">
        <f>+C9/[5]Odliv!C27*100</f>
        <v>97.931526390870189</v>
      </c>
      <c r="E9" s="71">
        <f>+'[6]O zaposlitev'!C6</f>
        <v>2706</v>
      </c>
      <c r="F9" s="17">
        <f>+'[6]O zaposlitev'!C27</f>
        <v>4840</v>
      </c>
      <c r="G9" s="116">
        <f>+F9/'[5]O zaposlitev'!C27*100</f>
        <v>96.877502001601272</v>
      </c>
      <c r="H9" s="17">
        <f>+'[6]O neaktivnost'!C6</f>
        <v>274</v>
      </c>
      <c r="I9" s="17">
        <f>+'[6]O neaktivnost'!C27</f>
        <v>578</v>
      </c>
      <c r="J9" s="150">
        <f>+I9/'[5]O neaktivnost'!C27*100</f>
        <v>101.22591943957968</v>
      </c>
      <c r="K9" s="17">
        <f>+'[6]O kršitev'!C6</f>
        <v>141</v>
      </c>
      <c r="L9" s="17">
        <f>+'[6]O kršitev'!C27</f>
        <v>299</v>
      </c>
      <c r="M9" s="73">
        <f>+L9/'[5]O kršitev'!C27*100</f>
        <v>106.78571428571428</v>
      </c>
      <c r="N9" s="93">
        <f>+'[6]O drugo'!C6</f>
        <v>548</v>
      </c>
      <c r="O9" s="17">
        <f>+'[6]O drugo'!C27</f>
        <v>1148</v>
      </c>
      <c r="P9" s="73">
        <f>+O9/'[5]O drugo'!C27*100</f>
        <v>98.710232158211525</v>
      </c>
      <c r="Q9" s="3"/>
    </row>
    <row r="10" spans="1:21" ht="15" customHeight="1" x14ac:dyDescent="0.2">
      <c r="A10" s="43" t="s">
        <v>41</v>
      </c>
      <c r="B10" s="12">
        <f t="shared" si="0"/>
        <v>362</v>
      </c>
      <c r="C10" s="13">
        <f t="shared" si="1"/>
        <v>723</v>
      </c>
      <c r="D10" s="96">
        <f>+C10/[5]Odliv!C28*100</f>
        <v>107.58928571428572</v>
      </c>
      <c r="E10" s="12">
        <f>+'[6]O zaposlitev'!C7</f>
        <v>250</v>
      </c>
      <c r="F10" s="13">
        <f>+'[6]O zaposlitev'!C28</f>
        <v>490</v>
      </c>
      <c r="G10" s="96">
        <f>+F10/'[5]O zaposlitev'!C28*100</f>
        <v>104.25531914893618</v>
      </c>
      <c r="H10" s="13">
        <f>+'[6]O neaktivnost'!C7</f>
        <v>48</v>
      </c>
      <c r="I10" s="13">
        <f>+'[6]O neaktivnost'!C28</f>
        <v>96</v>
      </c>
      <c r="J10" s="100">
        <f>+I10/'[5]O neaktivnost'!C28*100</f>
        <v>129.72972972972974</v>
      </c>
      <c r="K10" s="13">
        <f>+'[6]O kršitev'!C7</f>
        <v>25</v>
      </c>
      <c r="L10" s="13">
        <f>+'[6]O kršitev'!C28</f>
        <v>46</v>
      </c>
      <c r="M10" s="5">
        <f>+L10/'[5]O kršitev'!C28*100</f>
        <v>114.99999999999999</v>
      </c>
      <c r="N10" s="90">
        <f>+'[6]O drugo'!C7</f>
        <v>39</v>
      </c>
      <c r="O10" s="13">
        <f>+'[6]O drugo'!C28</f>
        <v>91</v>
      </c>
      <c r="P10" s="5">
        <f>+O10/'[5]O drugo'!C28*100</f>
        <v>103.40909090909092</v>
      </c>
      <c r="Q10" s="3"/>
      <c r="T10" s="7"/>
      <c r="U10" s="8"/>
    </row>
    <row r="11" spans="1:21" ht="15" customHeight="1" x14ac:dyDescent="0.2">
      <c r="A11" s="43" t="s">
        <v>38</v>
      </c>
      <c r="B11" s="12">
        <f t="shared" si="0"/>
        <v>221</v>
      </c>
      <c r="C11" s="13">
        <f t="shared" si="1"/>
        <v>418</v>
      </c>
      <c r="D11" s="96">
        <f>+C11/[5]Odliv!C29*100</f>
        <v>103.98009950248756</v>
      </c>
      <c r="E11" s="12">
        <f>+'[6]O zaposlitev'!C8</f>
        <v>185</v>
      </c>
      <c r="F11" s="13">
        <f>+'[6]O zaposlitev'!C29</f>
        <v>332</v>
      </c>
      <c r="G11" s="96">
        <f>+F11/'[5]O zaposlitev'!C29*100</f>
        <v>105.39682539682541</v>
      </c>
      <c r="H11" s="13">
        <f>+'[6]O neaktivnost'!C8</f>
        <v>14</v>
      </c>
      <c r="I11" s="13">
        <f>+'[6]O neaktivnost'!C29</f>
        <v>39</v>
      </c>
      <c r="J11" s="100">
        <f>+I11/'[5]O neaktivnost'!C29*100</f>
        <v>108.33333333333333</v>
      </c>
      <c r="K11" s="13">
        <f>+'[6]O kršitev'!C8</f>
        <v>1</v>
      </c>
      <c r="L11" s="13">
        <f>+'[6]O kršitev'!C29</f>
        <v>5</v>
      </c>
      <c r="M11" s="5">
        <f>+L11/'[5]O kršitev'!C29*100</f>
        <v>50</v>
      </c>
      <c r="N11" s="90">
        <f>+'[6]O drugo'!C8</f>
        <v>21</v>
      </c>
      <c r="O11" s="13">
        <f>+'[6]O drugo'!C29</f>
        <v>42</v>
      </c>
      <c r="P11" s="5">
        <f>+O11/'[5]O drugo'!C29*100</f>
        <v>102.4390243902439</v>
      </c>
      <c r="Q11" s="3"/>
      <c r="T11" s="7"/>
      <c r="U11" s="8"/>
    </row>
    <row r="12" spans="1:21" ht="15" customHeight="1" x14ac:dyDescent="0.2">
      <c r="A12" s="43" t="s">
        <v>37</v>
      </c>
      <c r="B12" s="12">
        <f t="shared" si="0"/>
        <v>1118</v>
      </c>
      <c r="C12" s="13">
        <f t="shared" si="1"/>
        <v>2162</v>
      </c>
      <c r="D12" s="96">
        <f>+C12/[5]Odliv!C30*100</f>
        <v>94.286960313999117</v>
      </c>
      <c r="E12" s="12">
        <f>+'[6]O zaposlitev'!C9</f>
        <v>837</v>
      </c>
      <c r="F12" s="13">
        <f>+'[6]O zaposlitev'!C30</f>
        <v>1546</v>
      </c>
      <c r="G12" s="96">
        <f>+F12/'[5]O zaposlitev'!C30*100</f>
        <v>92.353643966547196</v>
      </c>
      <c r="H12" s="13">
        <f>+'[6]O neaktivnost'!C9</f>
        <v>71</v>
      </c>
      <c r="I12" s="13">
        <f>+'[6]O neaktivnost'!C30</f>
        <v>157</v>
      </c>
      <c r="J12" s="100">
        <f>+I12/'[5]O neaktivnost'!C30*100</f>
        <v>101.94805194805194</v>
      </c>
      <c r="K12" s="13">
        <f>+'[6]O kršitev'!C9</f>
        <v>61</v>
      </c>
      <c r="L12" s="13">
        <f>+'[6]O kršitev'!C30</f>
        <v>123</v>
      </c>
      <c r="M12" s="5">
        <f>+L12/'[5]O kršitev'!C30*100</f>
        <v>126.8041237113402</v>
      </c>
      <c r="N12" s="90">
        <f>+'[6]O drugo'!C9</f>
        <v>149</v>
      </c>
      <c r="O12" s="13">
        <f>+'[6]O drugo'!C30</f>
        <v>336</v>
      </c>
      <c r="P12" s="5">
        <f>+O12/'[5]O drugo'!C30*100</f>
        <v>91.304347826086953</v>
      </c>
      <c r="Q12" s="4"/>
      <c r="T12" s="7"/>
      <c r="U12" s="8"/>
    </row>
    <row r="13" spans="1:21" ht="15" customHeight="1" x14ac:dyDescent="0.2">
      <c r="A13" s="43" t="s">
        <v>36</v>
      </c>
      <c r="B13" s="12">
        <f t="shared" si="0"/>
        <v>605</v>
      </c>
      <c r="C13" s="13">
        <f t="shared" si="1"/>
        <v>981</v>
      </c>
      <c r="D13" s="96">
        <f>+C13/[5]Odliv!C31*100</f>
        <v>97.032640949554889</v>
      </c>
      <c r="E13" s="12">
        <f>+'[6]O zaposlitev'!C10</f>
        <v>480</v>
      </c>
      <c r="F13" s="13">
        <f>+'[6]O zaposlitev'!C31</f>
        <v>715</v>
      </c>
      <c r="G13" s="96">
        <f>+F13/'[5]O zaposlitev'!C31*100</f>
        <v>102.87769784172663</v>
      </c>
      <c r="H13" s="13">
        <f>+'[6]O neaktivnost'!C10</f>
        <v>23</v>
      </c>
      <c r="I13" s="13">
        <f>+'[6]O neaktivnost'!C31</f>
        <v>51</v>
      </c>
      <c r="J13" s="100">
        <f>+I13/'[5]O neaktivnost'!C31*100</f>
        <v>76.119402985074629</v>
      </c>
      <c r="K13" s="13">
        <f>+'[6]O kršitev'!C10</f>
        <v>17</v>
      </c>
      <c r="L13" s="13">
        <f>+'[6]O kršitev'!C31</f>
        <v>37</v>
      </c>
      <c r="M13" s="5">
        <f>+L13/'[5]O kršitev'!C31*100</f>
        <v>92.5</v>
      </c>
      <c r="N13" s="90">
        <f>+'[6]O drugo'!C10</f>
        <v>85</v>
      </c>
      <c r="O13" s="13">
        <f>+'[6]O drugo'!C31</f>
        <v>178</v>
      </c>
      <c r="P13" s="5">
        <f>+O13/'[5]O drugo'!C31*100</f>
        <v>85.167464114832541</v>
      </c>
      <c r="Q13" s="4"/>
      <c r="T13" s="7"/>
      <c r="U13" s="8"/>
    </row>
    <row r="14" spans="1:21" ht="15" customHeight="1" x14ac:dyDescent="0.2">
      <c r="A14" s="43" t="s">
        <v>468</v>
      </c>
      <c r="B14" s="12">
        <f t="shared" si="0"/>
        <v>184</v>
      </c>
      <c r="C14" s="13">
        <f t="shared" si="1"/>
        <v>351</v>
      </c>
      <c r="D14" s="96">
        <f>+C14/[5]Odliv!C32*100</f>
        <v>86.666666666666671</v>
      </c>
      <c r="E14" s="12">
        <f>+'[6]O zaposlitev'!C11</f>
        <v>137</v>
      </c>
      <c r="F14" s="13">
        <f>+'[6]O zaposlitev'!C32</f>
        <v>245</v>
      </c>
      <c r="G14" s="96">
        <f>+F14/'[5]O zaposlitev'!C32*100</f>
        <v>92.452830188679243</v>
      </c>
      <c r="H14" s="13">
        <f>+'[6]O neaktivnost'!C11</f>
        <v>18</v>
      </c>
      <c r="I14" s="13">
        <f>+'[6]O neaktivnost'!C32</f>
        <v>42</v>
      </c>
      <c r="J14" s="100">
        <f>+I14/'[5]O neaktivnost'!C32*100</f>
        <v>100</v>
      </c>
      <c r="K14" s="13">
        <f>+'[6]O kršitev'!C11</f>
        <v>7</v>
      </c>
      <c r="L14" s="13">
        <f>+'[6]O kršitev'!C32</f>
        <v>12</v>
      </c>
      <c r="M14" s="5">
        <f>+L14/'[5]O kršitev'!C32*100</f>
        <v>75</v>
      </c>
      <c r="N14" s="90">
        <f>+'[6]O drugo'!C11</f>
        <v>22</v>
      </c>
      <c r="O14" s="13">
        <f>+'[6]O drugo'!C32</f>
        <v>52</v>
      </c>
      <c r="P14" s="5">
        <f>+O14/'[5]O drugo'!C32*100</f>
        <v>63.414634146341463</v>
      </c>
      <c r="Q14" s="4"/>
      <c r="T14" s="7"/>
      <c r="U14" s="8"/>
    </row>
    <row r="15" spans="1:21" ht="15" customHeight="1" x14ac:dyDescent="0.2">
      <c r="A15" s="43" t="s">
        <v>469</v>
      </c>
      <c r="B15" s="12">
        <f t="shared" si="0"/>
        <v>136</v>
      </c>
      <c r="C15" s="13">
        <f t="shared" si="1"/>
        <v>260</v>
      </c>
      <c r="D15" s="96">
        <f>+C15/[5]Odliv!C33*100</f>
        <v>114.03508771929825</v>
      </c>
      <c r="E15" s="12">
        <f>+'[6]O zaposlitev'!C12</f>
        <v>97</v>
      </c>
      <c r="F15" s="13">
        <f>+'[6]O zaposlitev'!C33</f>
        <v>184</v>
      </c>
      <c r="G15" s="96">
        <f>+F15/'[5]O zaposlitev'!C33*100</f>
        <v>109.52380952380953</v>
      </c>
      <c r="H15" s="13">
        <f>+'[6]O neaktivnost'!C12</f>
        <v>16</v>
      </c>
      <c r="I15" s="13">
        <f>+'[6]O neaktivnost'!C33</f>
        <v>27</v>
      </c>
      <c r="J15" s="100">
        <f>+I15/'[5]O neaktivnost'!C33*100</f>
        <v>128.57142857142858</v>
      </c>
      <c r="K15" s="13">
        <f>+'[6]O kršitev'!C12</f>
        <v>2</v>
      </c>
      <c r="L15" s="13">
        <f>+'[6]O kršitev'!C33</f>
        <v>8</v>
      </c>
      <c r="M15" s="5">
        <f>+L15/'[5]O kršitev'!C33*100</f>
        <v>100</v>
      </c>
      <c r="N15" s="90">
        <f>+'[6]O drugo'!C12</f>
        <v>21</v>
      </c>
      <c r="O15" s="13">
        <f>+'[6]O drugo'!C33</f>
        <v>41</v>
      </c>
      <c r="P15" s="5">
        <f>+O15/'[5]O drugo'!C33*100</f>
        <v>132.25806451612902</v>
      </c>
      <c r="Q15" s="4"/>
      <c r="T15" s="7"/>
      <c r="U15" s="8"/>
    </row>
    <row r="16" spans="1:21" ht="15" customHeight="1" x14ac:dyDescent="0.2">
      <c r="A16" s="43" t="s">
        <v>39</v>
      </c>
      <c r="B16" s="12">
        <f t="shared" si="0"/>
        <v>883</v>
      </c>
      <c r="C16" s="13">
        <f t="shared" si="1"/>
        <v>1657</v>
      </c>
      <c r="D16" s="96">
        <f>+C16/[5]Odliv!C34*100</f>
        <v>98.105387803433985</v>
      </c>
      <c r="E16" s="12">
        <f>+'[6]O zaposlitev'!C13</f>
        <v>619</v>
      </c>
      <c r="F16" s="13">
        <f>+'[6]O zaposlitev'!C34</f>
        <v>1134</v>
      </c>
      <c r="G16" s="96">
        <f>+F16/'[5]O zaposlitev'!C34*100</f>
        <v>95.134228187919462</v>
      </c>
      <c r="H16" s="13">
        <f>+'[6]O neaktivnost'!C13</f>
        <v>72</v>
      </c>
      <c r="I16" s="13">
        <f>+'[6]O neaktivnost'!C34</f>
        <v>139</v>
      </c>
      <c r="J16" s="100">
        <f>+I16/'[5]O neaktivnost'!C34*100</f>
        <v>94.557823129251702</v>
      </c>
      <c r="K16" s="13">
        <f>+'[6]O kršitev'!C13</f>
        <v>21</v>
      </c>
      <c r="L16" s="13">
        <f>+'[6]O kršitev'!C34</f>
        <v>52</v>
      </c>
      <c r="M16" s="5">
        <f>+L16/'[5]O kršitev'!C34*100</f>
        <v>88.135593220338976</v>
      </c>
      <c r="N16" s="90">
        <f>+'[6]O drugo'!C13</f>
        <v>171</v>
      </c>
      <c r="O16" s="13">
        <f>+'[6]O drugo'!C34</f>
        <v>332</v>
      </c>
      <c r="P16" s="5">
        <f>+O16/'[5]O drugo'!C34*100</f>
        <v>114.08934707903779</v>
      </c>
      <c r="Q16" s="4"/>
      <c r="T16" s="7"/>
      <c r="U16" s="8"/>
    </row>
    <row r="17" spans="1:21" ht="15" customHeight="1" x14ac:dyDescent="0.2">
      <c r="A17" s="43" t="s">
        <v>40</v>
      </c>
      <c r="B17" s="12">
        <f t="shared" si="0"/>
        <v>160</v>
      </c>
      <c r="C17" s="13">
        <f t="shared" si="1"/>
        <v>313</v>
      </c>
      <c r="D17" s="96">
        <f>+C17/[5]Odliv!C35*100</f>
        <v>100.96774193548387</v>
      </c>
      <c r="E17" s="12">
        <f>+'[6]O zaposlitev'!C14</f>
        <v>101</v>
      </c>
      <c r="F17" s="13">
        <f>+'[6]O zaposlitev'!C35</f>
        <v>194</v>
      </c>
      <c r="G17" s="96">
        <f>+F17/'[5]O zaposlitev'!C35*100</f>
        <v>89.400921658986178</v>
      </c>
      <c r="H17" s="13">
        <f>+'[6]O neaktivnost'!C14</f>
        <v>12</v>
      </c>
      <c r="I17" s="13">
        <f>+'[6]O neaktivnost'!C35</f>
        <v>27</v>
      </c>
      <c r="J17" s="100">
        <f>+I17/'[5]O neaktivnost'!C35*100</f>
        <v>90</v>
      </c>
      <c r="K17" s="13">
        <f>+'[6]O kršitev'!C14</f>
        <v>7</v>
      </c>
      <c r="L17" s="13">
        <f>+'[6]O kršitev'!C35</f>
        <v>16</v>
      </c>
      <c r="M17" s="5">
        <f>+L17/'[5]O kršitev'!C35*100</f>
        <v>160</v>
      </c>
      <c r="N17" s="90">
        <f>+'[6]O drugo'!C14</f>
        <v>40</v>
      </c>
      <c r="O17" s="13">
        <f>+'[6]O drugo'!C35</f>
        <v>76</v>
      </c>
      <c r="P17" s="5">
        <f>+O17/'[5]O drugo'!C35*100</f>
        <v>143.39622641509433</v>
      </c>
      <c r="Q17" s="4"/>
      <c r="T17" s="7"/>
      <c r="U17" s="8"/>
    </row>
    <row r="18" spans="1:21" ht="15" customHeight="1" x14ac:dyDescent="0.2">
      <c r="A18" s="43"/>
      <c r="B18" s="12"/>
      <c r="C18" s="13"/>
      <c r="D18" s="96"/>
      <c r="E18" s="12"/>
      <c r="F18" s="13"/>
      <c r="G18" s="96"/>
      <c r="H18" s="13"/>
      <c r="I18" s="13"/>
      <c r="J18" s="100"/>
      <c r="K18" s="13"/>
      <c r="L18" s="13"/>
      <c r="M18" s="5"/>
      <c r="N18" s="90"/>
      <c r="O18" s="13"/>
      <c r="P18" s="5"/>
      <c r="Q18" s="4"/>
      <c r="T18" s="7"/>
      <c r="U18" s="8"/>
    </row>
    <row r="19" spans="1:21" ht="15" customHeight="1" x14ac:dyDescent="0.2">
      <c r="A19" s="70" t="s">
        <v>42</v>
      </c>
      <c r="B19" s="71">
        <f t="shared" ref="B19:B23" si="2">SUM(E19,H19,K19,N19)</f>
        <v>2197</v>
      </c>
      <c r="C19" s="17">
        <f t="shared" si="1"/>
        <v>4216</v>
      </c>
      <c r="D19" s="116">
        <f>+C19/[5]Odliv!C37*100</f>
        <v>98.297971555141061</v>
      </c>
      <c r="E19" s="71">
        <f>+'[6]O zaposlitev'!C16</f>
        <v>1558</v>
      </c>
      <c r="F19" s="17">
        <f>+'[6]O zaposlitev'!C37</f>
        <v>2912</v>
      </c>
      <c r="G19" s="116">
        <f>+F19/'[5]O zaposlitev'!C37*100</f>
        <v>99.453551912568301</v>
      </c>
      <c r="H19" s="17">
        <f>+'[6]O neaktivnost'!C16</f>
        <v>155</v>
      </c>
      <c r="I19" s="17">
        <f>+'[6]O neaktivnost'!C37</f>
        <v>342</v>
      </c>
      <c r="J19" s="150">
        <f>+I19/'[5]O neaktivnost'!C37*100</f>
        <v>83.82352941176471</v>
      </c>
      <c r="K19" s="17">
        <f>+'[6]O kršitev'!C16</f>
        <v>74</v>
      </c>
      <c r="L19" s="17">
        <f>+'[6]O kršitev'!C37</f>
        <v>164</v>
      </c>
      <c r="M19" s="73">
        <f>+L19/'[5]O kršitev'!C37*100</f>
        <v>79.611650485436897</v>
      </c>
      <c r="N19" s="93">
        <f>+'[6]O drugo'!C16</f>
        <v>410</v>
      </c>
      <c r="O19" s="17">
        <f>+'[6]O drugo'!C37</f>
        <v>798</v>
      </c>
      <c r="P19" s="73">
        <f>+O19/'[5]O drugo'!C37*100</f>
        <v>106.82730923694778</v>
      </c>
      <c r="Q19" s="4"/>
      <c r="T19" s="7"/>
      <c r="U19" s="8"/>
    </row>
    <row r="20" spans="1:21" ht="15" customHeight="1" x14ac:dyDescent="0.2">
      <c r="A20" s="43" t="s">
        <v>44</v>
      </c>
      <c r="B20" s="12">
        <f t="shared" si="2"/>
        <v>449</v>
      </c>
      <c r="C20" s="13">
        <f t="shared" si="1"/>
        <v>868</v>
      </c>
      <c r="D20" s="96">
        <f>+C20/[5]Odliv!C38*100</f>
        <v>93.635382955771306</v>
      </c>
      <c r="E20" s="12">
        <f>+'[6]O zaposlitev'!C17</f>
        <v>347</v>
      </c>
      <c r="F20" s="13">
        <f>+'[6]O zaposlitev'!C38</f>
        <v>625</v>
      </c>
      <c r="G20" s="96">
        <f>+F20/'[5]O zaposlitev'!C38*100</f>
        <v>91.50805270863836</v>
      </c>
      <c r="H20" s="13">
        <f>+'[6]O neaktivnost'!C17</f>
        <v>25</v>
      </c>
      <c r="I20" s="13">
        <f>+'[6]O neaktivnost'!C38</f>
        <v>71</v>
      </c>
      <c r="J20" s="100">
        <f>+I20/'[5]O neaktivnost'!C38*100</f>
        <v>94.666666666666671</v>
      </c>
      <c r="K20" s="13">
        <f>+'[6]O kršitev'!C17</f>
        <v>14</v>
      </c>
      <c r="L20" s="13">
        <f>+'[6]O kršitev'!C38</f>
        <v>29</v>
      </c>
      <c r="M20" s="5">
        <f>+L20/'[5]O kršitev'!C38*100</f>
        <v>72.5</v>
      </c>
      <c r="N20" s="90">
        <f>+'[6]O drugo'!C17</f>
        <v>63</v>
      </c>
      <c r="O20" s="13">
        <f>+'[6]O drugo'!C38</f>
        <v>143</v>
      </c>
      <c r="P20" s="5">
        <f>+O20/'[5]O drugo'!C38*100</f>
        <v>110.85271317829456</v>
      </c>
      <c r="Q20" s="4"/>
      <c r="T20" s="7"/>
      <c r="U20" s="8"/>
    </row>
    <row r="21" spans="1:21" ht="15" customHeight="1" x14ac:dyDescent="0.2">
      <c r="A21" s="43" t="s">
        <v>45</v>
      </c>
      <c r="B21" s="12">
        <f t="shared" si="2"/>
        <v>248</v>
      </c>
      <c r="C21" s="13">
        <f t="shared" si="1"/>
        <v>468</v>
      </c>
      <c r="D21" s="96">
        <f>+C21/[5]Odliv!C39*100</f>
        <v>103.08370044052863</v>
      </c>
      <c r="E21" s="12">
        <f>+'[6]O zaposlitev'!C18</f>
        <v>175</v>
      </c>
      <c r="F21" s="13">
        <f>+'[6]O zaposlitev'!C39</f>
        <v>328</v>
      </c>
      <c r="G21" s="96">
        <f>+F21/'[5]O zaposlitev'!C39*100</f>
        <v>103.79746835443038</v>
      </c>
      <c r="H21" s="13">
        <f>+'[6]O neaktivnost'!C18</f>
        <v>13</v>
      </c>
      <c r="I21" s="13">
        <f>+'[6]O neaktivnost'!C39</f>
        <v>31</v>
      </c>
      <c r="J21" s="100">
        <f>+I21/'[5]O neaktivnost'!C39*100</f>
        <v>72.093023255813947</v>
      </c>
      <c r="K21" s="13">
        <f>+'[6]O kršitev'!C18</f>
        <v>9</v>
      </c>
      <c r="L21" s="13">
        <f>+'[6]O kršitev'!C39</f>
        <v>18</v>
      </c>
      <c r="M21" s="5">
        <f>+L21/'[5]O kršitev'!C39*100</f>
        <v>100</v>
      </c>
      <c r="N21" s="90">
        <f>+'[6]O drugo'!C18</f>
        <v>51</v>
      </c>
      <c r="O21" s="13">
        <f>+'[6]O drugo'!C39</f>
        <v>91</v>
      </c>
      <c r="P21" s="5">
        <f>+O21/'[5]O drugo'!C39*100</f>
        <v>118.18181818181819</v>
      </c>
      <c r="Q21" s="4"/>
      <c r="T21" s="7"/>
      <c r="U21" s="8"/>
    </row>
    <row r="22" spans="1:21" ht="15" customHeight="1" x14ac:dyDescent="0.2">
      <c r="A22" s="43" t="s">
        <v>46</v>
      </c>
      <c r="B22" s="12">
        <f t="shared" si="2"/>
        <v>335</v>
      </c>
      <c r="C22" s="13">
        <f t="shared" si="1"/>
        <v>613</v>
      </c>
      <c r="D22" s="96">
        <f>+C22/[5]Odliv!C40*100</f>
        <v>92.738275340393344</v>
      </c>
      <c r="E22" s="12">
        <f>+'[6]O zaposlitev'!C19</f>
        <v>230</v>
      </c>
      <c r="F22" s="13">
        <f>+'[6]O zaposlitev'!C40</f>
        <v>413</v>
      </c>
      <c r="G22" s="96">
        <f>+F22/'[5]O zaposlitev'!C40*100</f>
        <v>101.47420147420148</v>
      </c>
      <c r="H22" s="13">
        <f>+'[6]O neaktivnost'!C19</f>
        <v>28</v>
      </c>
      <c r="I22" s="13">
        <f>+'[6]O neaktivnost'!C40</f>
        <v>50</v>
      </c>
      <c r="J22" s="100">
        <f>+I22/'[5]O neaktivnost'!C40*100</f>
        <v>75.757575757575751</v>
      </c>
      <c r="K22" s="13">
        <f>+'[6]O kršitev'!C19</f>
        <v>9</v>
      </c>
      <c r="L22" s="13">
        <f>+'[6]O kršitev'!C40</f>
        <v>22</v>
      </c>
      <c r="M22" s="5">
        <f>+L22/'[5]O kršitev'!C40*100</f>
        <v>91.666666666666657</v>
      </c>
      <c r="N22" s="90">
        <f>+'[6]O drugo'!C19</f>
        <v>68</v>
      </c>
      <c r="O22" s="13">
        <f>+'[6]O drugo'!C40</f>
        <v>128</v>
      </c>
      <c r="P22" s="5">
        <f>+O22/'[5]O drugo'!C40*100</f>
        <v>78.048780487804876</v>
      </c>
      <c r="Q22" s="5"/>
      <c r="T22" s="7"/>
      <c r="U22" s="8"/>
    </row>
    <row r="23" spans="1:21" ht="15" customHeight="1" x14ac:dyDescent="0.2">
      <c r="A23" s="43" t="s">
        <v>43</v>
      </c>
      <c r="B23" s="12">
        <f t="shared" si="2"/>
        <v>1165</v>
      </c>
      <c r="C23" s="13">
        <f t="shared" si="1"/>
        <v>2267</v>
      </c>
      <c r="D23" s="96">
        <f>+C23/[5]Odliv!C41*100</f>
        <v>100.8900756564308</v>
      </c>
      <c r="E23" s="12">
        <f>+'[6]O zaposlitev'!C20</f>
        <v>806</v>
      </c>
      <c r="F23" s="13">
        <f>+'[6]O zaposlitev'!C41</f>
        <v>1546</v>
      </c>
      <c r="G23" s="96">
        <f>+F23/'[5]O zaposlitev'!C41*100</f>
        <v>101.57687253613665</v>
      </c>
      <c r="H23" s="13">
        <f>+'[6]O neaktivnost'!C20</f>
        <v>89</v>
      </c>
      <c r="I23" s="13">
        <f>+'[6]O neaktivnost'!C41</f>
        <v>190</v>
      </c>
      <c r="J23" s="100">
        <f>+I23/'[5]O neaktivnost'!C41*100</f>
        <v>84.821428571428569</v>
      </c>
      <c r="K23" s="13">
        <f>+'[6]O kršitev'!C20</f>
        <v>42</v>
      </c>
      <c r="L23" s="13">
        <f>+'[6]O kršitev'!C41</f>
        <v>95</v>
      </c>
      <c r="M23" s="5">
        <f>+L23/'[5]O kršitev'!C41*100</f>
        <v>76.612903225806448</v>
      </c>
      <c r="N23" s="90">
        <f>+'[6]O drugo'!C20</f>
        <v>228</v>
      </c>
      <c r="O23" s="13">
        <f>+'[6]O drugo'!C41</f>
        <v>436</v>
      </c>
      <c r="P23" s="5">
        <f>+O23/'[5]O drugo'!C41*100</f>
        <v>115.64986737400531</v>
      </c>
      <c r="Q23" s="5"/>
      <c r="T23" s="7"/>
      <c r="U23" s="8"/>
    </row>
    <row r="24" spans="1:21" ht="15" customHeight="1" x14ac:dyDescent="0.2">
      <c r="A24" s="43"/>
      <c r="B24" s="12"/>
      <c r="C24" s="13"/>
      <c r="D24" s="96"/>
      <c r="E24" s="12"/>
      <c r="F24" s="13"/>
      <c r="G24" s="96"/>
      <c r="H24" s="13"/>
      <c r="I24" s="13"/>
      <c r="J24" s="100"/>
      <c r="K24" s="13"/>
      <c r="L24" s="13"/>
      <c r="M24" s="5"/>
      <c r="N24" s="90"/>
      <c r="O24" s="13"/>
      <c r="P24" s="5"/>
      <c r="Q24" s="5"/>
      <c r="T24" s="7"/>
      <c r="U24" s="8"/>
    </row>
    <row r="25" spans="1:21" ht="15" customHeight="1" x14ac:dyDescent="0.2">
      <c r="A25" s="25" t="s">
        <v>65</v>
      </c>
      <c r="B25" s="26">
        <f>SUM(E25,H25,K25,N25)</f>
        <v>326</v>
      </c>
      <c r="C25" s="27">
        <f t="shared" si="1"/>
        <v>579</v>
      </c>
      <c r="D25" s="97">
        <f>+C25/[5]Odliv!C43*100</f>
        <v>96.822742474916396</v>
      </c>
      <c r="E25" s="26">
        <f>+'[6]O zaposlitev'!C22</f>
        <v>238</v>
      </c>
      <c r="F25" s="27">
        <f>+'[6]O zaposlitev'!C43</f>
        <v>410</v>
      </c>
      <c r="G25" s="97">
        <f>+F25/'[5]O zaposlitev'!C43*100</f>
        <v>101.23456790123457</v>
      </c>
      <c r="H25" s="27">
        <f>+'[6]O neaktivnost'!C22</f>
        <v>4</v>
      </c>
      <c r="I25" s="27">
        <f>+'[6]O neaktivnost'!C43</f>
        <v>9</v>
      </c>
      <c r="J25" s="101">
        <f>+I25/'[5]O neaktivnost'!C43*100</f>
        <v>69.230769230769226</v>
      </c>
      <c r="K25" s="27">
        <f>+'[6]O kršitev'!C22</f>
        <v>4</v>
      </c>
      <c r="L25" s="27">
        <f>+'[6]O kršitev'!C43</f>
        <v>13</v>
      </c>
      <c r="M25" s="46">
        <f>+L25/'[5]O kršitev'!C43*100</f>
        <v>92.857142857142861</v>
      </c>
      <c r="N25" s="91">
        <f>+'[6]O drugo'!C22</f>
        <v>80</v>
      </c>
      <c r="O25" s="27">
        <f>+'[6]O drugo'!C43</f>
        <v>147</v>
      </c>
      <c r="P25" s="46">
        <f>+O25/'[5]O drugo'!C43*100</f>
        <v>88.554216867469876</v>
      </c>
      <c r="Q25" s="5"/>
      <c r="T25" s="7"/>
      <c r="U25" s="8"/>
    </row>
    <row r="26" spans="1:21" ht="15" customHeight="1" x14ac:dyDescent="0.2">
      <c r="A26" s="10"/>
      <c r="B26" s="10"/>
      <c r="C26" s="10"/>
      <c r="D26" s="10"/>
      <c r="E26" s="10"/>
      <c r="F26" s="10"/>
      <c r="G26" s="10"/>
      <c r="H26" s="10"/>
      <c r="I26" s="10"/>
      <c r="J26" s="10"/>
      <c r="K26" s="10"/>
      <c r="L26" s="10"/>
      <c r="M26" s="10"/>
    </row>
    <row r="27" spans="1:21" ht="15" customHeight="1" x14ac:dyDescent="0.25">
      <c r="A27" s="68" t="s">
        <v>147</v>
      </c>
    </row>
  </sheetData>
  <mergeCells count="9">
    <mergeCell ref="B4:D4"/>
    <mergeCell ref="E4:G4"/>
    <mergeCell ref="H4:J4"/>
    <mergeCell ref="K4:M4"/>
    <mergeCell ref="N3:P3"/>
    <mergeCell ref="N4:P4"/>
    <mergeCell ref="E3:G3"/>
    <mergeCell ref="H3:J3"/>
    <mergeCell ref="K3:M3"/>
  </mergeCells>
  <hyperlinks>
    <hyperlink ref="A27" location="Kazalo!A1" display="nazaj na kazalo" xr:uid="{00000000-0004-0000-1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2"/>
  <sheetViews>
    <sheetView showGridLines="0" tabSelected="1" workbookViewId="0"/>
  </sheetViews>
  <sheetFormatPr defaultColWidth="9.109375" defaultRowHeight="15" customHeight="1" x14ac:dyDescent="0.2"/>
  <cols>
    <col min="1" max="1" width="14" style="6" customWidth="1"/>
    <col min="2" max="2" width="6.5546875" style="6" bestFit="1" customWidth="1"/>
    <col min="3" max="3" width="6.5546875" style="6" customWidth="1"/>
    <col min="4" max="4" width="6.88671875" style="6" customWidth="1"/>
    <col min="5" max="5" width="5.6640625" style="6" customWidth="1"/>
    <col min="6" max="6" width="4.88671875" style="6" bestFit="1" customWidth="1"/>
    <col min="7" max="7" width="6.88671875" style="6" customWidth="1"/>
    <col min="8" max="9" width="5.6640625" style="6" customWidth="1"/>
    <col min="10" max="10" width="6.88671875" style="6" customWidth="1"/>
    <col min="11" max="12" width="6" style="6" customWidth="1"/>
    <col min="13" max="13" width="6.88671875" style="6" customWidth="1"/>
    <col min="14" max="14" width="5.5546875" style="6" customWidth="1"/>
    <col min="15" max="15" width="5.6640625" style="6" customWidth="1"/>
    <col min="16" max="16" width="6.88671875" style="6" customWidth="1"/>
    <col min="17" max="18" width="5.88671875" style="6" customWidth="1"/>
    <col min="19" max="19" width="6.88671875" style="6" customWidth="1"/>
    <col min="20" max="20" width="6.33203125" style="6" customWidth="1"/>
    <col min="21" max="21" width="6.109375" style="6" customWidth="1"/>
    <col min="22" max="16384" width="9.109375" style="6"/>
  </cols>
  <sheetData>
    <row r="1" spans="1:21" ht="15" customHeight="1" x14ac:dyDescent="0.25">
      <c r="A1" s="9" t="s">
        <v>181</v>
      </c>
      <c r="B1" s="1"/>
      <c r="C1" s="1"/>
      <c r="D1" s="1"/>
      <c r="E1" s="1"/>
      <c r="F1" s="1"/>
      <c r="G1" s="1"/>
      <c r="H1" s="1"/>
      <c r="I1" s="1"/>
      <c r="J1" s="1"/>
      <c r="K1" s="1"/>
    </row>
    <row r="2" spans="1:21" ht="15" customHeight="1" x14ac:dyDescent="0.2">
      <c r="A2" s="1"/>
      <c r="B2" s="1"/>
      <c r="C2" s="1"/>
      <c r="D2" s="1"/>
      <c r="E2" s="1"/>
      <c r="F2" s="1"/>
      <c r="G2" s="1"/>
      <c r="H2" s="1"/>
      <c r="I2" s="1"/>
      <c r="J2" s="1"/>
      <c r="K2" s="1"/>
    </row>
    <row r="3" spans="1:21" ht="14.25" customHeight="1" x14ac:dyDescent="0.2">
      <c r="A3" s="49"/>
      <c r="B3" s="293"/>
      <c r="C3" s="294"/>
      <c r="D3" s="293"/>
      <c r="E3" s="294"/>
      <c r="F3" s="30"/>
      <c r="G3" s="29"/>
      <c r="H3" s="29"/>
      <c r="I3" s="29"/>
      <c r="J3" s="117"/>
      <c r="K3" s="29"/>
      <c r="L3" s="30"/>
      <c r="M3" s="389" t="s">
        <v>80</v>
      </c>
      <c r="N3" s="390"/>
      <c r="O3" s="391"/>
      <c r="P3" s="389" t="s">
        <v>78</v>
      </c>
      <c r="Q3" s="390"/>
      <c r="R3" s="391"/>
      <c r="S3" s="291"/>
      <c r="T3" s="288"/>
      <c r="U3" s="288"/>
    </row>
    <row r="4" spans="1:21" ht="15" customHeight="1" x14ac:dyDescent="0.2">
      <c r="A4" s="242"/>
      <c r="B4" s="384" t="s">
        <v>72</v>
      </c>
      <c r="C4" s="385"/>
      <c r="D4" s="384" t="s">
        <v>74</v>
      </c>
      <c r="E4" s="385"/>
      <c r="F4" s="388"/>
      <c r="G4" s="385" t="s">
        <v>75</v>
      </c>
      <c r="H4" s="385"/>
      <c r="I4" s="385"/>
      <c r="J4" s="384" t="s">
        <v>76</v>
      </c>
      <c r="K4" s="385"/>
      <c r="L4" s="388"/>
      <c r="M4" s="384" t="s">
        <v>79</v>
      </c>
      <c r="N4" s="385"/>
      <c r="O4" s="388"/>
      <c r="P4" s="384" t="s">
        <v>77</v>
      </c>
      <c r="Q4" s="385"/>
      <c r="R4" s="388"/>
      <c r="S4" s="384" t="s">
        <v>81</v>
      </c>
      <c r="T4" s="385"/>
      <c r="U4" s="385"/>
    </row>
    <row r="5" spans="1:21" ht="15" customHeight="1" x14ac:dyDescent="0.2">
      <c r="A5" s="242" t="s">
        <v>82</v>
      </c>
      <c r="B5" s="295"/>
      <c r="C5" s="141" t="str">
        <f>[2]Obdobja!B11</f>
        <v>II 26</v>
      </c>
      <c r="D5" s="295"/>
      <c r="E5" s="296"/>
      <c r="F5" s="241" t="str">
        <f>[2]Obdobja!B11</f>
        <v>II 26</v>
      </c>
      <c r="G5" s="296"/>
      <c r="H5" s="296"/>
      <c r="I5" s="141" t="str">
        <f>[2]Obdobja!B11</f>
        <v>II 26</v>
      </c>
      <c r="J5" s="295"/>
      <c r="K5" s="296"/>
      <c r="L5" s="141" t="str">
        <f>[2]Obdobja!B11</f>
        <v>II 26</v>
      </c>
      <c r="M5" s="295"/>
      <c r="N5" s="296"/>
      <c r="O5" s="141" t="str">
        <f>[2]Obdobja!B11</f>
        <v>II 26</v>
      </c>
      <c r="P5" s="295"/>
      <c r="Q5" s="296"/>
      <c r="R5" s="141" t="str">
        <f>[2]Obdobja!B11</f>
        <v>II 26</v>
      </c>
      <c r="S5" s="295"/>
      <c r="T5" s="296"/>
      <c r="U5" s="141" t="str">
        <f>[2]Obdobja!B11</f>
        <v>II 26</v>
      </c>
    </row>
    <row r="6" spans="1:21" ht="15" customHeight="1" x14ac:dyDescent="0.2">
      <c r="A6" s="243" t="s">
        <v>61</v>
      </c>
      <c r="B6" s="166" t="str">
        <f>[2]Obdobja!B11</f>
        <v>II 26</v>
      </c>
      <c r="C6" s="167" t="str">
        <f>[2]Obdobja!C11</f>
        <v>II 25</v>
      </c>
      <c r="D6" s="166" t="str">
        <f>[2]Obdobja!B11</f>
        <v>II 26</v>
      </c>
      <c r="E6" s="167" t="s">
        <v>73</v>
      </c>
      <c r="F6" s="167" t="str">
        <f>[2]Obdobja!C11</f>
        <v>II 25</v>
      </c>
      <c r="G6" s="166" t="str">
        <f>[2]Obdobja!B11</f>
        <v>II 26</v>
      </c>
      <c r="H6" s="167" t="s">
        <v>73</v>
      </c>
      <c r="I6" s="167" t="str">
        <f>[2]Obdobja!C11</f>
        <v>II 25</v>
      </c>
      <c r="J6" s="166" t="str">
        <f>[2]Obdobja!B11</f>
        <v>II 26</v>
      </c>
      <c r="K6" s="167" t="s">
        <v>73</v>
      </c>
      <c r="L6" s="167" t="str">
        <f>[2]Obdobja!C11</f>
        <v>II 25</v>
      </c>
      <c r="M6" s="166" t="str">
        <f>[2]Obdobja!B11</f>
        <v>II 26</v>
      </c>
      <c r="N6" s="167" t="s">
        <v>73</v>
      </c>
      <c r="O6" s="167" t="str">
        <f>[2]Obdobja!C11</f>
        <v>II 25</v>
      </c>
      <c r="P6" s="166" t="str">
        <f>[2]Obdobja!B11</f>
        <v>II 26</v>
      </c>
      <c r="Q6" s="167" t="s">
        <v>73</v>
      </c>
      <c r="R6" s="167" t="str">
        <f>[2]Obdobja!C11</f>
        <v>II 25</v>
      </c>
      <c r="S6" s="166" t="str">
        <f>[2]Obdobja!B11</f>
        <v>II 26</v>
      </c>
      <c r="T6" s="167" t="s">
        <v>73</v>
      </c>
      <c r="U6" s="167" t="str">
        <f>[2]Obdobja!C11</f>
        <v>II 25</v>
      </c>
    </row>
    <row r="7" spans="1:21" ht="15" customHeight="1" x14ac:dyDescent="0.2">
      <c r="A7" s="21" t="s">
        <v>22</v>
      </c>
      <c r="B7" s="22">
        <f>+'[2]9ud'!B7</f>
        <v>48096</v>
      </c>
      <c r="C7" s="75">
        <f>+'[2]9ud'!C7</f>
        <v>99.623016694974936</v>
      </c>
      <c r="D7" s="22">
        <f>+'[2]9ud'!D7</f>
        <v>22915</v>
      </c>
      <c r="E7" s="75">
        <f>+'[2]9ud'!E7</f>
        <v>47.644294743845641</v>
      </c>
      <c r="F7" s="103">
        <f>+'[2]9ud'!F7</f>
        <v>100.74298777807087</v>
      </c>
      <c r="G7" s="23">
        <f>+'[2]9ud'!G7</f>
        <v>10543</v>
      </c>
      <c r="H7" s="75">
        <f>+'[2]9ud'!H7</f>
        <v>21.920741849634066</v>
      </c>
      <c r="I7" s="75">
        <f>+'[2]9ud'!I7</f>
        <v>105.70483256466814</v>
      </c>
      <c r="J7" s="22">
        <f>+'[2]9ud'!J7</f>
        <v>16422</v>
      </c>
      <c r="K7" s="75">
        <f>+'[2]9ud'!K7</f>
        <v>34.144211576846303</v>
      </c>
      <c r="L7" s="103">
        <f>+'[2]9ud'!L7</f>
        <v>95.917294550551958</v>
      </c>
      <c r="M7" s="22">
        <f>+'[2]9ud'!M7</f>
        <v>8581</v>
      </c>
      <c r="N7" s="75">
        <f>+'[2]9ud'!N7</f>
        <v>17.841400532268796</v>
      </c>
      <c r="O7" s="103">
        <f>+'[2]9ud'!O7</f>
        <v>118.34229761412219</v>
      </c>
      <c r="P7" s="22">
        <f>+'[2]9ud'!P7</f>
        <v>17351</v>
      </c>
      <c r="Q7" s="75">
        <f>+'[2]9ud'!Q7</f>
        <v>36.075765136393876</v>
      </c>
      <c r="R7" s="103">
        <f>+'[2]9ud'!R7</f>
        <v>93.900855070895119</v>
      </c>
      <c r="S7" s="22">
        <f>+'[2]9ud'!S7</f>
        <v>6194</v>
      </c>
      <c r="T7" s="75">
        <f>+'[2]9ud'!T7</f>
        <v>12.878409846972721</v>
      </c>
      <c r="U7" s="75">
        <f>+'[2]9ud'!U7</f>
        <v>89.742103738046936</v>
      </c>
    </row>
    <row r="8" spans="1:21" ht="12.75" customHeight="1" x14ac:dyDescent="0.2">
      <c r="A8" s="11"/>
      <c r="B8" s="15"/>
      <c r="C8" s="78"/>
      <c r="D8" s="15"/>
      <c r="E8" s="78"/>
      <c r="F8" s="104"/>
      <c r="G8" s="16"/>
      <c r="H8" s="78"/>
      <c r="I8" s="78"/>
      <c r="J8" s="15"/>
      <c r="K8" s="78"/>
      <c r="L8" s="104"/>
      <c r="M8" s="15"/>
      <c r="N8" s="78"/>
      <c r="O8" s="104"/>
      <c r="P8" s="15"/>
      <c r="Q8" s="78"/>
      <c r="R8" s="104"/>
      <c r="S8" s="15"/>
      <c r="T8" s="78"/>
      <c r="U8" s="78"/>
    </row>
    <row r="9" spans="1:21" ht="15" customHeight="1" x14ac:dyDescent="0.2">
      <c r="A9" s="18" t="s">
        <v>23</v>
      </c>
      <c r="B9" s="12">
        <f>+'[2]9ud'!B9</f>
        <v>5085</v>
      </c>
      <c r="C9" s="81">
        <f>+'[2]9ud'!C9</f>
        <v>93.715444157758938</v>
      </c>
      <c r="D9" s="12">
        <f>+'[2]9ud'!D9</f>
        <v>2431</v>
      </c>
      <c r="E9" s="81">
        <f>+'[2]9ud'!E9</f>
        <v>47.807276302851527</v>
      </c>
      <c r="F9" s="105">
        <f>+'[2]9ud'!F9</f>
        <v>93.933539412673881</v>
      </c>
      <c r="G9" s="13">
        <f>+'[2]9ud'!G9</f>
        <v>1080</v>
      </c>
      <c r="H9" s="81">
        <f>+'[2]9ud'!H9</f>
        <v>21.238938053097346</v>
      </c>
      <c r="I9" s="81">
        <f>+'[2]9ud'!I9</f>
        <v>103.44827586206897</v>
      </c>
      <c r="J9" s="12">
        <f>+'[2]9ud'!J9</f>
        <v>1831</v>
      </c>
      <c r="K9" s="81">
        <f>+'[2]9ud'!K9</f>
        <v>36.007866273353002</v>
      </c>
      <c r="L9" s="105">
        <f>+'[2]9ud'!L9</f>
        <v>87.607655502392348</v>
      </c>
      <c r="M9" s="12">
        <f>+'[2]9ud'!M9</f>
        <v>756</v>
      </c>
      <c r="N9" s="81">
        <f>+'[2]9ud'!N9</f>
        <v>14.867256637168142</v>
      </c>
      <c r="O9" s="105">
        <f>+'[2]9ud'!O9</f>
        <v>115.06849315068493</v>
      </c>
      <c r="P9" s="12">
        <f>+'[2]9ud'!P9</f>
        <v>1934</v>
      </c>
      <c r="Q9" s="81">
        <f>+'[2]9ud'!Q9</f>
        <v>38.033431661750242</v>
      </c>
      <c r="R9" s="105">
        <f>+'[2]9ud'!R9</f>
        <v>89.042357274401468</v>
      </c>
      <c r="S9" s="12">
        <f>+'[2]9ud'!S9</f>
        <v>868</v>
      </c>
      <c r="T9" s="81">
        <f>+'[2]9ud'!T9</f>
        <v>17.069813176007866</v>
      </c>
      <c r="U9" s="81">
        <f>+'[2]9ud'!U9</f>
        <v>79.052823315118388</v>
      </c>
    </row>
    <row r="10" spans="1:21" ht="15" customHeight="1" x14ac:dyDescent="0.2">
      <c r="A10" s="18" t="s">
        <v>24</v>
      </c>
      <c r="B10" s="12">
        <f>+'[2]9ud'!B17</f>
        <v>3593</v>
      </c>
      <c r="C10" s="81">
        <f>+'[2]9ud'!C17</f>
        <v>102.65714285714284</v>
      </c>
      <c r="D10" s="12">
        <f>+'[2]9ud'!D17</f>
        <v>1823</v>
      </c>
      <c r="E10" s="81">
        <f>+'[2]9ud'!E17</f>
        <v>50.737545226829951</v>
      </c>
      <c r="F10" s="105">
        <f>+'[2]9ud'!F17</f>
        <v>105.80383052814857</v>
      </c>
      <c r="G10" s="13">
        <f>+'[2]9ud'!G17</f>
        <v>708</v>
      </c>
      <c r="H10" s="81">
        <f>+'[2]9ud'!H17</f>
        <v>19.704981909268021</v>
      </c>
      <c r="I10" s="81">
        <f>+'[2]9ud'!I17</f>
        <v>107.27272727272728</v>
      </c>
      <c r="J10" s="12">
        <f>+'[2]9ud'!J17</f>
        <v>1226</v>
      </c>
      <c r="K10" s="81">
        <f>+'[2]9ud'!K17</f>
        <v>34.121903701642083</v>
      </c>
      <c r="L10" s="105">
        <f>+'[2]9ud'!L17</f>
        <v>99.918500407497973</v>
      </c>
      <c r="M10" s="12">
        <f>+'[2]9ud'!M17</f>
        <v>604</v>
      </c>
      <c r="N10" s="81">
        <f>+'[2]9ud'!N17</f>
        <v>16.810464792652379</v>
      </c>
      <c r="O10" s="105">
        <f>+'[2]9ud'!O17</f>
        <v>136.96145124716551</v>
      </c>
      <c r="P10" s="12">
        <f>+'[2]9ud'!P17</f>
        <v>1049</v>
      </c>
      <c r="Q10" s="81">
        <f>+'[2]9ud'!Q17</f>
        <v>29.195658224325076</v>
      </c>
      <c r="R10" s="105">
        <f>+'[2]9ud'!R17</f>
        <v>89.124893797790989</v>
      </c>
      <c r="S10" s="12">
        <f>+'[2]9ud'!S17</f>
        <v>385</v>
      </c>
      <c r="T10" s="81">
        <f>+'[2]9ud'!T17</f>
        <v>10.715279710548288</v>
      </c>
      <c r="U10" s="81">
        <f>+'[2]9ud'!U17</f>
        <v>91.666666666666657</v>
      </c>
    </row>
    <row r="11" spans="1:21" ht="15" customHeight="1" x14ac:dyDescent="0.2">
      <c r="A11" s="18" t="s">
        <v>25</v>
      </c>
      <c r="B11" s="12">
        <f>+'[2]9ud'!B25</f>
        <v>3313</v>
      </c>
      <c r="C11" s="81">
        <f>+'[2]9ud'!C25</f>
        <v>102.19000616903146</v>
      </c>
      <c r="D11" s="12">
        <f>+'[2]9ud'!D25</f>
        <v>1476</v>
      </c>
      <c r="E11" s="81">
        <f>+'[2]9ud'!E25</f>
        <v>44.551765771204352</v>
      </c>
      <c r="F11" s="105">
        <f>+'[2]9ud'!F25</f>
        <v>101.79310344827586</v>
      </c>
      <c r="G11" s="13">
        <f>+'[2]9ud'!G25</f>
        <v>707</v>
      </c>
      <c r="H11" s="81">
        <f>+'[2]9ud'!H25</f>
        <v>21.340175067914277</v>
      </c>
      <c r="I11" s="81">
        <f>+'[2]9ud'!I25</f>
        <v>105.68011958146488</v>
      </c>
      <c r="J11" s="12">
        <f>+'[2]9ud'!J25</f>
        <v>1221</v>
      </c>
      <c r="K11" s="81">
        <f>+'[2]9ud'!K25</f>
        <v>36.854814367642618</v>
      </c>
      <c r="L11" s="105">
        <f>+'[2]9ud'!L25</f>
        <v>104.0920716112532</v>
      </c>
      <c r="M11" s="12">
        <f>+'[2]9ud'!M25</f>
        <v>373</v>
      </c>
      <c r="N11" s="81">
        <f>+'[2]9ud'!N25</f>
        <v>11.258677935405977</v>
      </c>
      <c r="O11" s="105">
        <f>+'[2]9ud'!O25</f>
        <v>121.10389610389612</v>
      </c>
      <c r="P11" s="12">
        <f>+'[2]9ud'!P25</f>
        <v>784</v>
      </c>
      <c r="Q11" s="81">
        <f>+'[2]9ud'!Q25</f>
        <v>23.664352550558405</v>
      </c>
      <c r="R11" s="105">
        <f>+'[2]9ud'!R25</f>
        <v>107.25034199726402</v>
      </c>
      <c r="S11" s="12">
        <f>+'[2]9ud'!S25</f>
        <v>340</v>
      </c>
      <c r="T11" s="81">
        <f>+'[2]9ud'!T25</f>
        <v>10.262601871415637</v>
      </c>
      <c r="U11" s="81">
        <f>+'[2]9ud'!U25</f>
        <v>108.97435897435896</v>
      </c>
    </row>
    <row r="12" spans="1:21" ht="15" customHeight="1" x14ac:dyDescent="0.2">
      <c r="A12" s="18" t="s">
        <v>26</v>
      </c>
      <c r="B12" s="12">
        <f>+'[2]9ud'!B32</f>
        <v>13852</v>
      </c>
      <c r="C12" s="81">
        <f>+'[2]9ud'!C32</f>
        <v>103.49671249252839</v>
      </c>
      <c r="D12" s="12">
        <f>+'[2]9ud'!D32</f>
        <v>6495</v>
      </c>
      <c r="E12" s="81">
        <f>+'[2]9ud'!E32</f>
        <v>46.88853595148715</v>
      </c>
      <c r="F12" s="105">
        <f>+'[2]9ud'!F32</f>
        <v>105.06308637981236</v>
      </c>
      <c r="G12" s="13">
        <f>+'[2]9ud'!G32</f>
        <v>2744</v>
      </c>
      <c r="H12" s="81">
        <f>+'[2]9ud'!H32</f>
        <v>19.809413803060931</v>
      </c>
      <c r="I12" s="81">
        <f>+'[2]9ud'!I32</f>
        <v>107.81925343811396</v>
      </c>
      <c r="J12" s="12">
        <f>+'[2]9ud'!J32</f>
        <v>4635</v>
      </c>
      <c r="K12" s="81">
        <f>+'[2]9ud'!K32</f>
        <v>33.46087207623448</v>
      </c>
      <c r="L12" s="105">
        <f>+'[2]9ud'!L32</f>
        <v>101.98019801980197</v>
      </c>
      <c r="M12" s="12">
        <f>+'[2]9ud'!M32</f>
        <v>2609</v>
      </c>
      <c r="N12" s="81">
        <f>+'[2]9ud'!N32</f>
        <v>18.834825295986139</v>
      </c>
      <c r="O12" s="105">
        <f>+'[2]9ud'!O32</f>
        <v>115.03527336860671</v>
      </c>
      <c r="P12" s="12">
        <f>+'[2]9ud'!P32</f>
        <v>5672</v>
      </c>
      <c r="Q12" s="81">
        <f>+'[2]9ud'!Q32</f>
        <v>40.947155645394169</v>
      </c>
      <c r="R12" s="105">
        <f>+'[2]9ud'!R32</f>
        <v>98.746518105849574</v>
      </c>
      <c r="S12" s="12">
        <f>+'[2]9ud'!S32</f>
        <v>1286</v>
      </c>
      <c r="T12" s="81">
        <f>+'[2]9ud'!T32</f>
        <v>9.2838579266531909</v>
      </c>
      <c r="U12" s="81">
        <f>+'[2]9ud'!U32</f>
        <v>97.203325774754347</v>
      </c>
    </row>
    <row r="13" spans="1:21" ht="15" customHeight="1" x14ac:dyDescent="0.2">
      <c r="A13" s="18" t="s">
        <v>27</v>
      </c>
      <c r="B13" s="12">
        <f>+'[2]9ud'!B43</f>
        <v>7150</v>
      </c>
      <c r="C13" s="81">
        <f>+'[2]9ud'!C43</f>
        <v>103.04078397463611</v>
      </c>
      <c r="D13" s="12">
        <f>+'[2]9ud'!D43</f>
        <v>3464</v>
      </c>
      <c r="E13" s="81">
        <f>+'[2]9ud'!E43</f>
        <v>48.447552447552447</v>
      </c>
      <c r="F13" s="105">
        <f>+'[2]9ud'!F43</f>
        <v>105.57756781469065</v>
      </c>
      <c r="G13" s="13">
        <f>+'[2]9ud'!G43</f>
        <v>1630</v>
      </c>
      <c r="H13" s="81">
        <f>+'[2]9ud'!H43</f>
        <v>22.797202797202797</v>
      </c>
      <c r="I13" s="81">
        <f>+'[2]9ud'!I43</f>
        <v>109.46944257891202</v>
      </c>
      <c r="J13" s="12">
        <f>+'[2]9ud'!J43</f>
        <v>2384</v>
      </c>
      <c r="K13" s="81">
        <f>+'[2]9ud'!K43</f>
        <v>33.342657342657347</v>
      </c>
      <c r="L13" s="105">
        <f>+'[2]9ud'!L43</f>
        <v>100.42122999157539</v>
      </c>
      <c r="M13" s="12">
        <f>+'[2]9ud'!M43</f>
        <v>1392</v>
      </c>
      <c r="N13" s="81">
        <f>+'[2]9ud'!N43</f>
        <v>19.46853146853147</v>
      </c>
      <c r="O13" s="105">
        <f>+'[2]9ud'!O43</f>
        <v>138.64541832669323</v>
      </c>
      <c r="P13" s="12">
        <f>+'[2]9ud'!P43</f>
        <v>2344</v>
      </c>
      <c r="Q13" s="81">
        <f>+'[2]9ud'!Q43</f>
        <v>32.783216783216787</v>
      </c>
      <c r="R13" s="105">
        <f>+'[2]9ud'!R43</f>
        <v>100.42844901456726</v>
      </c>
      <c r="S13" s="12">
        <f>+'[2]9ud'!S43</f>
        <v>658</v>
      </c>
      <c r="T13" s="81">
        <f>+'[2]9ud'!T43</f>
        <v>9.2027972027972034</v>
      </c>
      <c r="U13" s="81">
        <f>+'[2]9ud'!U43</f>
        <v>91.64345403899722</v>
      </c>
    </row>
    <row r="14" spans="1:21" ht="15" customHeight="1" x14ac:dyDescent="0.2">
      <c r="A14" s="18" t="s">
        <v>28</v>
      </c>
      <c r="B14" s="12">
        <f>+'[2]9ud'!B50</f>
        <v>2936</v>
      </c>
      <c r="C14" s="81">
        <f>+'[2]9ud'!C50</f>
        <v>89.512195121951223</v>
      </c>
      <c r="D14" s="12">
        <f>+'[2]9ud'!D50</f>
        <v>1376</v>
      </c>
      <c r="E14" s="81">
        <f>+'[2]9ud'!E50</f>
        <v>46.866485013623979</v>
      </c>
      <c r="F14" s="105">
        <f>+'[2]9ud'!F50</f>
        <v>88.602704443013522</v>
      </c>
      <c r="G14" s="13">
        <f>+'[2]9ud'!G50</f>
        <v>737</v>
      </c>
      <c r="H14" s="81">
        <f>+'[2]9ud'!H50</f>
        <v>25.102179836512263</v>
      </c>
      <c r="I14" s="81">
        <f>+'[2]9ud'!I50</f>
        <v>90.763546798029566</v>
      </c>
      <c r="J14" s="12">
        <f>+'[2]9ud'!J50</f>
        <v>991</v>
      </c>
      <c r="K14" s="81">
        <f>+'[2]9ud'!K50</f>
        <v>33.753405994550405</v>
      </c>
      <c r="L14" s="105">
        <f>+'[2]9ud'!L50</f>
        <v>83.207388748950464</v>
      </c>
      <c r="M14" s="12">
        <f>+'[2]9ud'!M50</f>
        <v>496</v>
      </c>
      <c r="N14" s="81">
        <f>+'[2]9ud'!N50</f>
        <v>16.893732970027248</v>
      </c>
      <c r="O14" s="105">
        <f>+'[2]9ud'!O50</f>
        <v>104.86257928118394</v>
      </c>
      <c r="P14" s="12">
        <f>+'[2]9ud'!P50</f>
        <v>944</v>
      </c>
      <c r="Q14" s="81">
        <f>+'[2]9ud'!Q50</f>
        <v>32.152588555858308</v>
      </c>
      <c r="R14" s="105">
        <f>+'[2]9ud'!R50</f>
        <v>82.589676290463686</v>
      </c>
      <c r="S14" s="12">
        <f>+'[2]9ud'!S50</f>
        <v>595</v>
      </c>
      <c r="T14" s="81">
        <f>+'[2]9ud'!T50</f>
        <v>20.265667574931882</v>
      </c>
      <c r="U14" s="81">
        <f>+'[2]9ud'!U50</f>
        <v>85.858585858585855</v>
      </c>
    </row>
    <row r="15" spans="1:21" ht="15" customHeight="1" x14ac:dyDescent="0.2">
      <c r="A15" s="18" t="s">
        <v>29</v>
      </c>
      <c r="B15" s="12">
        <f>+'[2]9ud'!B56</f>
        <v>1644</v>
      </c>
      <c r="C15" s="81">
        <f>+'[2]9ud'!C56</f>
        <v>102.55770430442919</v>
      </c>
      <c r="D15" s="12">
        <f>+'[2]9ud'!D56</f>
        <v>745</v>
      </c>
      <c r="E15" s="81">
        <f>+'[2]9ud'!E56</f>
        <v>45.316301703163013</v>
      </c>
      <c r="F15" s="105">
        <f>+'[2]9ud'!F56</f>
        <v>99.201065246338217</v>
      </c>
      <c r="G15" s="13">
        <f>+'[2]9ud'!G56</f>
        <v>321</v>
      </c>
      <c r="H15" s="81">
        <f>+'[2]9ud'!H56</f>
        <v>19.525547445255476</v>
      </c>
      <c r="I15" s="81">
        <f>+'[2]9ud'!I56</f>
        <v>116.30434782608697</v>
      </c>
      <c r="J15" s="12">
        <f>+'[2]9ud'!J56</f>
        <v>614</v>
      </c>
      <c r="K15" s="81">
        <f>+'[2]9ud'!K56</f>
        <v>37.347931873479318</v>
      </c>
      <c r="L15" s="105">
        <f>+'[2]9ud'!L56</f>
        <v>99.19224555735056</v>
      </c>
      <c r="M15" s="12">
        <f>+'[2]9ud'!M56</f>
        <v>229</v>
      </c>
      <c r="N15" s="81">
        <f>+'[2]9ud'!N56</f>
        <v>13.929440389294404</v>
      </c>
      <c r="O15" s="105">
        <f>+'[2]9ud'!O56</f>
        <v>137.95180722891567</v>
      </c>
      <c r="P15" s="12">
        <f>+'[2]9ud'!P56</f>
        <v>456</v>
      </c>
      <c r="Q15" s="81">
        <f>+'[2]9ud'!Q56</f>
        <v>27.737226277372262</v>
      </c>
      <c r="R15" s="105">
        <f>+'[2]9ud'!R56</f>
        <v>88.372093023255815</v>
      </c>
      <c r="S15" s="12">
        <f>+'[2]9ud'!S56</f>
        <v>167</v>
      </c>
      <c r="T15" s="81">
        <f>+'[2]9ud'!T56</f>
        <v>10.158150851581508</v>
      </c>
      <c r="U15" s="81">
        <f>+'[2]9ud'!U56</f>
        <v>71.673819742489272</v>
      </c>
    </row>
    <row r="16" spans="1:21" ht="15" customHeight="1" x14ac:dyDescent="0.2">
      <c r="A16" s="18" t="s">
        <v>30</v>
      </c>
      <c r="B16" s="12">
        <f>+'[2]9ud'!B62</f>
        <v>2446</v>
      </c>
      <c r="C16" s="81">
        <f>+'[2]9ud'!C62</f>
        <v>91.851295531355618</v>
      </c>
      <c r="D16" s="12">
        <f>+'[2]9ud'!D62</f>
        <v>1130</v>
      </c>
      <c r="E16" s="81">
        <f>+'[2]9ud'!E62</f>
        <v>46.197874080130823</v>
      </c>
      <c r="F16" s="105">
        <f>+'[2]9ud'!F62</f>
        <v>90.763052208835333</v>
      </c>
      <c r="G16" s="13">
        <f>+'[2]9ud'!G62</f>
        <v>672</v>
      </c>
      <c r="H16" s="81">
        <f>+'[2]9ud'!H62</f>
        <v>27.473426001635321</v>
      </c>
      <c r="I16" s="81">
        <f>+'[2]9ud'!I62</f>
        <v>102.12765957446808</v>
      </c>
      <c r="J16" s="12">
        <f>+'[2]9ud'!J62</f>
        <v>700</v>
      </c>
      <c r="K16" s="81">
        <f>+'[2]9ud'!K62</f>
        <v>28.618152085036797</v>
      </c>
      <c r="L16" s="105">
        <f>+'[2]9ud'!L62</f>
        <v>79.185520361990953</v>
      </c>
      <c r="M16" s="12">
        <f>+'[2]9ud'!M62</f>
        <v>803</v>
      </c>
      <c r="N16" s="81">
        <f>+'[2]9ud'!N62</f>
        <v>32.829108748977923</v>
      </c>
      <c r="O16" s="105">
        <f>+'[2]9ud'!O62</f>
        <v>107.35294117647058</v>
      </c>
      <c r="P16" s="12">
        <f>+'[2]9ud'!P62</f>
        <v>1242</v>
      </c>
      <c r="Q16" s="81">
        <f>+'[2]9ud'!Q62</f>
        <v>50.776778413736714</v>
      </c>
      <c r="R16" s="105">
        <f>+'[2]9ud'!R62</f>
        <v>91.592920353982294</v>
      </c>
      <c r="S16" s="12">
        <f>+'[2]9ud'!S62</f>
        <v>390</v>
      </c>
      <c r="T16" s="81">
        <f>+'[2]9ud'!T62</f>
        <v>15.944399018806212</v>
      </c>
      <c r="U16" s="81">
        <f>+'[2]9ud'!U62</f>
        <v>86.859688195991097</v>
      </c>
    </row>
    <row r="17" spans="1:21" ht="15" customHeight="1" x14ac:dyDescent="0.2">
      <c r="A17" s="18" t="s">
        <v>31</v>
      </c>
      <c r="B17" s="12">
        <f>+'[2]9ud'!B68</f>
        <v>1843</v>
      </c>
      <c r="C17" s="81">
        <f>+'[2]9ud'!C68</f>
        <v>91.828599900348777</v>
      </c>
      <c r="D17" s="12">
        <f>+'[2]9ud'!D68</f>
        <v>941</v>
      </c>
      <c r="E17" s="81">
        <f>+'[2]9ud'!E68</f>
        <v>51.05805751492133</v>
      </c>
      <c r="F17" s="105">
        <f>+'[2]9ud'!F68</f>
        <v>90.567853705486044</v>
      </c>
      <c r="G17" s="13">
        <f>+'[2]9ud'!G68</f>
        <v>465</v>
      </c>
      <c r="H17" s="81">
        <f>+'[2]9ud'!H68</f>
        <v>25.230602278893109</v>
      </c>
      <c r="I17" s="81">
        <f>+'[2]9ud'!I68</f>
        <v>102.87610619469028</v>
      </c>
      <c r="J17" s="12">
        <f>+'[2]9ud'!J68</f>
        <v>643</v>
      </c>
      <c r="K17" s="81">
        <f>+'[2]9ud'!K68</f>
        <v>34.888768312533912</v>
      </c>
      <c r="L17" s="105">
        <f>+'[2]9ud'!L68</f>
        <v>85.278514588859409</v>
      </c>
      <c r="M17" s="12">
        <f>+'[2]9ud'!M68</f>
        <v>284</v>
      </c>
      <c r="N17" s="81">
        <f>+'[2]9ud'!N68</f>
        <v>15.40965816603364</v>
      </c>
      <c r="O17" s="105">
        <f>+'[2]9ud'!O68</f>
        <v>106.76691729323309</v>
      </c>
      <c r="P17" s="12">
        <f>+'[2]9ud'!P68</f>
        <v>544</v>
      </c>
      <c r="Q17" s="81">
        <f>+'[2]9ud'!Q68</f>
        <v>29.517091698317959</v>
      </c>
      <c r="R17" s="105">
        <f>+'[2]9ud'!R68</f>
        <v>85.669291338582681</v>
      </c>
      <c r="S17" s="12">
        <f>+'[2]9ud'!S68</f>
        <v>293</v>
      </c>
      <c r="T17" s="81">
        <f>+'[2]9ud'!T68</f>
        <v>15.897992403689637</v>
      </c>
      <c r="U17" s="81">
        <f>+'[2]9ud'!U68</f>
        <v>86.430678466076699</v>
      </c>
    </row>
    <row r="18" spans="1:21" ht="15" customHeight="1" x14ac:dyDescent="0.2">
      <c r="A18" s="18" t="s">
        <v>32</v>
      </c>
      <c r="B18" s="12">
        <f>+'[2]9ud'!B72</f>
        <v>1799</v>
      </c>
      <c r="C18" s="81">
        <f>+'[2]9ud'!C72</f>
        <v>88.446411012782704</v>
      </c>
      <c r="D18" s="12">
        <f>+'[2]9ud'!D72</f>
        <v>833</v>
      </c>
      <c r="E18" s="81">
        <f>+'[2]9ud'!E72</f>
        <v>46.303501945525291</v>
      </c>
      <c r="F18" s="105">
        <f>+'[2]9ud'!F72</f>
        <v>95.418098510882018</v>
      </c>
      <c r="G18" s="13">
        <f>+'[2]9ud'!G72</f>
        <v>447</v>
      </c>
      <c r="H18" s="81">
        <f>+'[2]9ud'!H72</f>
        <v>24.847137298499167</v>
      </c>
      <c r="I18" s="81">
        <f>+'[2]9ud'!I72</f>
        <v>95.512820512820511</v>
      </c>
      <c r="J18" s="12">
        <f>+'[2]9ud'!J72</f>
        <v>626</v>
      </c>
      <c r="K18" s="81">
        <f>+'[2]9ud'!K72</f>
        <v>34.797109505280709</v>
      </c>
      <c r="L18" s="105">
        <f>+'[2]9ud'!L72</f>
        <v>81.830065359477118</v>
      </c>
      <c r="M18" s="12">
        <f>+'[2]9ud'!M72</f>
        <v>410</v>
      </c>
      <c r="N18" s="81">
        <f>+'[2]9ud'!N72</f>
        <v>22.790439132851585</v>
      </c>
      <c r="O18" s="105">
        <f>+'[2]9ud'!O72</f>
        <v>98.557692307692307</v>
      </c>
      <c r="P18" s="12">
        <f>+'[2]9ud'!P72</f>
        <v>901</v>
      </c>
      <c r="Q18" s="81">
        <f>+'[2]9ud'!Q72</f>
        <v>50.083379655364091</v>
      </c>
      <c r="R18" s="105">
        <f>+'[2]9ud'!R72</f>
        <v>82.736455463728191</v>
      </c>
      <c r="S18" s="12">
        <f>+'[2]9ud'!S72</f>
        <v>323</v>
      </c>
      <c r="T18" s="81">
        <f>+'[2]9ud'!T72</f>
        <v>17.954419121734297</v>
      </c>
      <c r="U18" s="81">
        <f>+'[2]9ud'!U72</f>
        <v>73.576309794988617</v>
      </c>
    </row>
    <row r="19" spans="1:21" ht="15" customHeight="1" x14ac:dyDescent="0.2">
      <c r="A19" s="18" t="s">
        <v>33</v>
      </c>
      <c r="B19" s="12">
        <f>+'[2]9ud'!B77</f>
        <v>1341</v>
      </c>
      <c r="C19" s="81">
        <f>+'[2]9ud'!C77</f>
        <v>100.67567567567568</v>
      </c>
      <c r="D19" s="12">
        <f>+'[2]9ud'!D77</f>
        <v>602</v>
      </c>
      <c r="E19" s="81">
        <f>+'[2]9ud'!E77</f>
        <v>44.891871737509319</v>
      </c>
      <c r="F19" s="105">
        <f>+'[2]9ud'!F77</f>
        <v>102.55536626916523</v>
      </c>
      <c r="G19" s="13">
        <f>+'[2]9ud'!G77</f>
        <v>326</v>
      </c>
      <c r="H19" s="81">
        <f>+'[2]9ud'!H77</f>
        <v>24.310216256524981</v>
      </c>
      <c r="I19" s="81">
        <f>+'[2]9ud'!I77</f>
        <v>110.13513513513513</v>
      </c>
      <c r="J19" s="12">
        <f>+'[2]9ud'!J77</f>
        <v>399</v>
      </c>
      <c r="K19" s="81">
        <f>+'[2]9ud'!K77</f>
        <v>29.753914988814316</v>
      </c>
      <c r="L19" s="105">
        <f>+'[2]9ud'!L77</f>
        <v>91.935483870967744</v>
      </c>
      <c r="M19" s="12">
        <f>+'[2]9ud'!M77</f>
        <v>230</v>
      </c>
      <c r="N19" s="81">
        <f>+'[2]9ud'!N77</f>
        <v>17.151379567486948</v>
      </c>
      <c r="O19" s="105">
        <f>+'[2]9ud'!O77</f>
        <v>113.30049261083744</v>
      </c>
      <c r="P19" s="12">
        <f>+'[2]9ud'!P77</f>
        <v>516</v>
      </c>
      <c r="Q19" s="81">
        <f>+'[2]9ud'!Q77</f>
        <v>38.478747203579417</v>
      </c>
      <c r="R19" s="105">
        <f>+'[2]9ud'!R77</f>
        <v>90.367775831873914</v>
      </c>
      <c r="S19" s="12">
        <f>+'[2]9ud'!S77</f>
        <v>198</v>
      </c>
      <c r="T19" s="81">
        <f>+'[2]9ud'!T77</f>
        <v>14.76510067114094</v>
      </c>
      <c r="U19" s="81">
        <f>+'[2]9ud'!U77</f>
        <v>95.192307692307693</v>
      </c>
    </row>
    <row r="20" spans="1:21" ht="15" customHeight="1" x14ac:dyDescent="0.2">
      <c r="A20" s="25" t="s">
        <v>34</v>
      </c>
      <c r="B20" s="26">
        <f>+'[2]9ud'!B83</f>
        <v>3094</v>
      </c>
      <c r="C20" s="83">
        <f>+'[2]9ud'!C83</f>
        <v>107.88005578800556</v>
      </c>
      <c r="D20" s="26">
        <f>+'[2]9ud'!D83</f>
        <v>1599</v>
      </c>
      <c r="E20" s="83">
        <f>+'[2]9ud'!E83</f>
        <v>51.680672268907571</v>
      </c>
      <c r="F20" s="106">
        <f>+'[2]9ud'!F83</f>
        <v>108.48032564450475</v>
      </c>
      <c r="G20" s="27">
        <f>+'[2]9ud'!G83</f>
        <v>706</v>
      </c>
      <c r="H20" s="83">
        <f>+'[2]9ud'!H83</f>
        <v>22.81835811247576</v>
      </c>
      <c r="I20" s="83">
        <f>+'[2]9ud'!I83</f>
        <v>116.69421487603306</v>
      </c>
      <c r="J20" s="26">
        <f>+'[2]9ud'!J83</f>
        <v>1152</v>
      </c>
      <c r="K20" s="83">
        <f>+'[2]9ud'!K83</f>
        <v>37.233354880413707</v>
      </c>
      <c r="L20" s="106">
        <f>+'[2]9ud'!L83</f>
        <v>108.16901408450703</v>
      </c>
      <c r="M20" s="26">
        <f>+'[2]9ud'!M83</f>
        <v>395</v>
      </c>
      <c r="N20" s="83">
        <f>+'[2]9ud'!N83</f>
        <v>12.766645119586295</v>
      </c>
      <c r="O20" s="106">
        <f>+'[2]9ud'!O83</f>
        <v>131.22923588039868</v>
      </c>
      <c r="P20" s="26">
        <f>+'[2]9ud'!P83</f>
        <v>965</v>
      </c>
      <c r="Q20" s="83">
        <f>+'[2]9ud'!Q83</f>
        <v>31.189398836457659</v>
      </c>
      <c r="R20" s="106">
        <f>+'[2]9ud'!R83</f>
        <v>95.544554455445535</v>
      </c>
      <c r="S20" s="26">
        <f>+'[2]9ud'!S83</f>
        <v>691</v>
      </c>
      <c r="T20" s="83">
        <f>+'[2]9ud'!T83</f>
        <v>22.333548804137042</v>
      </c>
      <c r="U20" s="83">
        <f>+'[2]9ud'!U83</f>
        <v>103.13432835820895</v>
      </c>
    </row>
    <row r="21" spans="1:21" ht="15" customHeight="1" x14ac:dyDescent="0.2">
      <c r="A21" s="10"/>
      <c r="B21" s="10"/>
      <c r="C21" s="10"/>
      <c r="D21" s="10"/>
      <c r="E21" s="10"/>
      <c r="F21" s="10"/>
      <c r="G21" s="10"/>
      <c r="H21" s="10"/>
      <c r="I21" s="10"/>
      <c r="J21" s="10"/>
      <c r="K21" s="10"/>
    </row>
    <row r="22" spans="1:21" ht="15" customHeight="1" x14ac:dyDescent="0.25">
      <c r="A22" s="68" t="s">
        <v>147</v>
      </c>
    </row>
  </sheetData>
  <mergeCells count="9">
    <mergeCell ref="P4:R4"/>
    <mergeCell ref="S4:U4"/>
    <mergeCell ref="M3:O3"/>
    <mergeCell ref="P3:R3"/>
    <mergeCell ref="B4:C4"/>
    <mergeCell ref="D4:F4"/>
    <mergeCell ref="G4:I4"/>
    <mergeCell ref="J4:L4"/>
    <mergeCell ref="M4:O4"/>
  </mergeCells>
  <hyperlinks>
    <hyperlink ref="A22" location="Kazalo!A1" display="nazaj na kazalo" xr:uid="{ED24D708-BF0D-4E7E-8787-0DE6720EA2C7}"/>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27"/>
  <sheetViews>
    <sheetView showGridLines="0" tabSelected="1" workbookViewId="0"/>
  </sheetViews>
  <sheetFormatPr defaultColWidth="9.109375" defaultRowHeight="15" customHeight="1" x14ac:dyDescent="0.2"/>
  <cols>
    <col min="1" max="1" width="19.88671875" style="6" customWidth="1"/>
    <col min="2" max="4" width="6.44140625" style="6" customWidth="1"/>
    <col min="5" max="6" width="5.6640625" style="6" customWidth="1"/>
    <col min="7" max="7" width="6.44140625" style="6" customWidth="1"/>
    <col min="8" max="9" width="5.6640625" style="6" customWidth="1"/>
    <col min="10" max="10" width="6.44140625" style="6" customWidth="1"/>
    <col min="11" max="12" width="5.6640625" style="6" customWidth="1"/>
    <col min="13" max="13" width="6.44140625" style="6" customWidth="1"/>
    <col min="14" max="15" width="5.6640625" style="6" customWidth="1"/>
    <col min="16" max="16" width="6.44140625" style="6" customWidth="1"/>
    <col min="17" max="18" width="5.6640625" style="6" customWidth="1"/>
    <col min="19" max="19" width="6.44140625" style="6" customWidth="1"/>
    <col min="20" max="21" width="5.6640625" style="6" customWidth="1"/>
    <col min="22" max="16384" width="9.109375" style="6"/>
  </cols>
  <sheetData>
    <row r="1" spans="1:21" ht="15" customHeight="1" x14ac:dyDescent="0.25">
      <c r="A1" s="9" t="s">
        <v>180</v>
      </c>
      <c r="B1" s="1"/>
      <c r="C1" s="1"/>
      <c r="D1" s="1"/>
      <c r="E1" s="1"/>
      <c r="F1" s="1"/>
      <c r="G1" s="1"/>
      <c r="H1" s="1"/>
      <c r="I1" s="1"/>
      <c r="J1" s="1"/>
      <c r="K1" s="1"/>
    </row>
    <row r="2" spans="1:21" ht="15" customHeight="1" x14ac:dyDescent="0.2">
      <c r="A2" s="1"/>
      <c r="B2" s="1"/>
      <c r="C2" s="1"/>
      <c r="D2" s="1"/>
      <c r="E2" s="1"/>
      <c r="F2" s="1"/>
      <c r="G2" s="1"/>
      <c r="H2" s="1"/>
      <c r="I2" s="1"/>
      <c r="J2" s="1"/>
      <c r="K2" s="1"/>
    </row>
    <row r="3" spans="1:21" ht="15.75" customHeight="1" x14ac:dyDescent="0.2">
      <c r="A3" s="49"/>
      <c r="B3" s="19"/>
      <c r="C3" s="34"/>
      <c r="D3" s="19"/>
      <c r="E3" s="34"/>
      <c r="F3" s="30"/>
      <c r="G3" s="29"/>
      <c r="H3" s="29"/>
      <c r="I3" s="29"/>
      <c r="J3" s="117"/>
      <c r="K3" s="29"/>
      <c r="L3" s="30"/>
      <c r="M3" s="390" t="s">
        <v>80</v>
      </c>
      <c r="N3" s="390"/>
      <c r="O3" s="390"/>
      <c r="P3" s="389" t="s">
        <v>78</v>
      </c>
      <c r="Q3" s="390"/>
      <c r="R3" s="391"/>
      <c r="S3" s="383"/>
      <c r="T3" s="383"/>
      <c r="U3" s="383"/>
    </row>
    <row r="4" spans="1:21" ht="15" customHeight="1" x14ac:dyDescent="0.2">
      <c r="A4" s="161"/>
      <c r="B4" s="384" t="s">
        <v>72</v>
      </c>
      <c r="C4" s="385"/>
      <c r="D4" s="384" t="s">
        <v>74</v>
      </c>
      <c r="E4" s="385"/>
      <c r="F4" s="388"/>
      <c r="G4" s="385" t="s">
        <v>75</v>
      </c>
      <c r="H4" s="385"/>
      <c r="I4" s="385"/>
      <c r="J4" s="384" t="s">
        <v>76</v>
      </c>
      <c r="K4" s="385"/>
      <c r="L4" s="388"/>
      <c r="M4" s="385" t="s">
        <v>79</v>
      </c>
      <c r="N4" s="385"/>
      <c r="O4" s="385"/>
      <c r="P4" s="384" t="s">
        <v>77</v>
      </c>
      <c r="Q4" s="385"/>
      <c r="R4" s="388"/>
      <c r="S4" s="385" t="s">
        <v>81</v>
      </c>
      <c r="T4" s="385"/>
      <c r="U4" s="385"/>
    </row>
    <row r="5" spans="1:21" ht="15" customHeight="1" x14ac:dyDescent="0.2">
      <c r="A5" s="161" t="s">
        <v>66</v>
      </c>
      <c r="B5" s="256"/>
      <c r="C5" s="141" t="str">
        <f>Obdobja!B11</f>
        <v>II 26</v>
      </c>
      <c r="D5" s="256"/>
      <c r="E5" s="257"/>
      <c r="F5" s="241" t="str">
        <f>Obdobja!B11</f>
        <v>II 26</v>
      </c>
      <c r="G5" s="257"/>
      <c r="H5" s="257"/>
      <c r="I5" s="141" t="str">
        <f>Obdobja!B11</f>
        <v>II 26</v>
      </c>
      <c r="J5" s="256"/>
      <c r="K5" s="257"/>
      <c r="L5" s="141" t="str">
        <f>Obdobja!B11</f>
        <v>II 26</v>
      </c>
      <c r="M5" s="256"/>
      <c r="N5" s="257"/>
      <c r="O5" s="141" t="str">
        <f>Obdobja!B11</f>
        <v>II 26</v>
      </c>
      <c r="P5" s="256"/>
      <c r="Q5" s="257"/>
      <c r="R5" s="141" t="str">
        <f>Obdobja!B11</f>
        <v>II 26</v>
      </c>
      <c r="S5" s="256"/>
      <c r="T5" s="257"/>
      <c r="U5" s="141" t="str">
        <f>Obdobja!B11</f>
        <v>II 26</v>
      </c>
    </row>
    <row r="6" spans="1:21" ht="15" customHeight="1" x14ac:dyDescent="0.2">
      <c r="A6" s="162" t="s">
        <v>60</v>
      </c>
      <c r="B6" s="166" t="str">
        <f>Obdobja!B11</f>
        <v>II 26</v>
      </c>
      <c r="C6" s="167" t="str">
        <f>Obdobja!C11</f>
        <v>II 25</v>
      </c>
      <c r="D6" s="166" t="str">
        <f>Obdobja!B11</f>
        <v>II 26</v>
      </c>
      <c r="E6" s="167" t="s">
        <v>73</v>
      </c>
      <c r="F6" s="167" t="str">
        <f>Obdobja!C11</f>
        <v>II 25</v>
      </c>
      <c r="G6" s="166" t="str">
        <f>Obdobja!B11</f>
        <v>II 26</v>
      </c>
      <c r="H6" s="167" t="s">
        <v>73</v>
      </c>
      <c r="I6" s="167" t="str">
        <f>Obdobja!C11</f>
        <v>II 25</v>
      </c>
      <c r="J6" s="166" t="str">
        <f>Obdobja!B11</f>
        <v>II 26</v>
      </c>
      <c r="K6" s="167" t="s">
        <v>73</v>
      </c>
      <c r="L6" s="167" t="str">
        <f>Obdobja!C11</f>
        <v>II 25</v>
      </c>
      <c r="M6" s="166" t="str">
        <f>Obdobja!B11</f>
        <v>II 26</v>
      </c>
      <c r="N6" s="167" t="s">
        <v>73</v>
      </c>
      <c r="O6" s="167" t="str">
        <f>Obdobja!C11</f>
        <v>II 25</v>
      </c>
      <c r="P6" s="166" t="str">
        <f>Obdobja!B11</f>
        <v>II 26</v>
      </c>
      <c r="Q6" s="167" t="s">
        <v>73</v>
      </c>
      <c r="R6" s="167" t="str">
        <f>Obdobja!C11</f>
        <v>II 25</v>
      </c>
      <c r="S6" s="166" t="str">
        <f>Obdobja!B11</f>
        <v>II 26</v>
      </c>
      <c r="T6" s="167" t="s">
        <v>73</v>
      </c>
      <c r="U6" s="167" t="str">
        <f>Obdobja!C11</f>
        <v>II 25</v>
      </c>
    </row>
    <row r="7" spans="1:21" ht="15" customHeight="1" x14ac:dyDescent="0.2">
      <c r="A7" s="21" t="s">
        <v>22</v>
      </c>
      <c r="B7" s="22">
        <f>+'[6]Stanje BO'!C4</f>
        <v>48096</v>
      </c>
      <c r="C7" s="75">
        <f>+B7/'[5]Stanje BO'!C4*100</f>
        <v>99.623016694974936</v>
      </c>
      <c r="D7" s="22">
        <f>+'[6]S ženske'!C4</f>
        <v>22915</v>
      </c>
      <c r="E7" s="75">
        <f>+D7/B7*100</f>
        <v>47.644294743845641</v>
      </c>
      <c r="F7" s="103">
        <f>+D7/'[5]S ženske'!C4*100</f>
        <v>100.74298777807087</v>
      </c>
      <c r="G7" s="23">
        <f>+'[6]S 15-29'!C4</f>
        <v>10543</v>
      </c>
      <c r="H7" s="75">
        <f>+G7/B7*100</f>
        <v>21.920741849634066</v>
      </c>
      <c r="I7" s="75">
        <f>+G7/'[5]S 15-29'!C4*100</f>
        <v>105.70483256466814</v>
      </c>
      <c r="J7" s="22">
        <f>+'[6]S 50+'!C4</f>
        <v>16422</v>
      </c>
      <c r="K7" s="75">
        <f>+J7/$B7*100</f>
        <v>34.144211576846303</v>
      </c>
      <c r="L7" s="103">
        <f>+J7/'[5]S 50+'!C4*100</f>
        <v>95.917294550551958</v>
      </c>
      <c r="M7" s="23">
        <f>+'[6]S 1.zap'!C4</f>
        <v>8581</v>
      </c>
      <c r="N7" s="75">
        <f>+M7/$B7*100</f>
        <v>17.841400532268796</v>
      </c>
      <c r="O7" s="75">
        <f>+M7/'[5]S 1.zap'!C4*100</f>
        <v>118.34229761412219</v>
      </c>
      <c r="P7" s="22">
        <f>+'[6]S DBO'!C4</f>
        <v>17351</v>
      </c>
      <c r="Q7" s="75">
        <f>+P7/$B7*100</f>
        <v>36.075765136393876</v>
      </c>
      <c r="R7" s="103">
        <f>+P7/'[5]S DBO'!C4*100</f>
        <v>93.900855070895119</v>
      </c>
      <c r="S7" s="23">
        <f>+'[6]S invalidi'!C4</f>
        <v>6194</v>
      </c>
      <c r="T7" s="75">
        <f>+S7/$B7*100</f>
        <v>12.878409846972721</v>
      </c>
      <c r="U7" s="75">
        <f>+S7/'[5]S invalidi'!C4*100</f>
        <v>89.742103738046936</v>
      </c>
    </row>
    <row r="8" spans="1:21" ht="12.75" customHeight="1" x14ac:dyDescent="0.2">
      <c r="A8" s="11"/>
      <c r="B8" s="15"/>
      <c r="C8" s="78"/>
      <c r="D8" s="15"/>
      <c r="E8" s="78"/>
      <c r="F8" s="104"/>
      <c r="G8" s="16"/>
      <c r="H8" s="78"/>
      <c r="I8" s="78"/>
      <c r="J8" s="15"/>
      <c r="K8" s="78"/>
      <c r="L8" s="104"/>
      <c r="M8" s="16"/>
      <c r="N8" s="78"/>
      <c r="O8" s="78"/>
      <c r="P8" s="15"/>
      <c r="Q8" s="78"/>
      <c r="R8" s="104"/>
      <c r="S8" s="16"/>
      <c r="T8" s="78"/>
      <c r="U8" s="78"/>
    </row>
    <row r="9" spans="1:21" ht="15" customHeight="1" x14ac:dyDescent="0.2">
      <c r="A9" s="70" t="s">
        <v>35</v>
      </c>
      <c r="B9" s="71">
        <f>+'[6]Stanje BO'!C6</f>
        <v>26772</v>
      </c>
      <c r="C9" s="79">
        <f>+B9/'[5]Stanje BO'!C6*100</f>
        <v>94.831922354858136</v>
      </c>
      <c r="D9" s="71">
        <f>+'[6]S ženske'!C6</f>
        <v>12819</v>
      </c>
      <c r="E9" s="79">
        <f t="shared" ref="E9:E25" si="0">+D9/B9*100</f>
        <v>47.882115643209325</v>
      </c>
      <c r="F9" s="119">
        <f>+D9/'[5]S ženske'!C6*100</f>
        <v>95.124666073018702</v>
      </c>
      <c r="G9" s="17">
        <f>+'[6]S 15-29'!C6</f>
        <v>6400</v>
      </c>
      <c r="H9" s="79">
        <f t="shared" ref="H9:H25" si="1">+G9/B9*100</f>
        <v>23.905572986702524</v>
      </c>
      <c r="I9" s="79">
        <f>+G9/'[5]S 15-29'!C6*100</f>
        <v>101.61956176563989</v>
      </c>
      <c r="J9" s="71">
        <f>+'[6]S 50+'!C6</f>
        <v>9072</v>
      </c>
      <c r="K9" s="79">
        <f t="shared" ref="K9:K25" si="2">+J9/$B9*100</f>
        <v>33.886149708650834</v>
      </c>
      <c r="L9" s="119">
        <f>+J9/'[5]S 50+'!C6*100</f>
        <v>90.475715567966489</v>
      </c>
      <c r="M9" s="17">
        <f>+'[6]S 1.zap'!C6</f>
        <v>4543</v>
      </c>
      <c r="N9" s="79">
        <f t="shared" ref="N9:N25" si="3">+M9/$B9*100</f>
        <v>16.96922157477962</v>
      </c>
      <c r="O9" s="79">
        <f>+M9/'[5]S 1.zap'!C6*100</f>
        <v>104.19724770642202</v>
      </c>
      <c r="P9" s="71">
        <f>+'[6]S DBO'!C6</f>
        <v>10202</v>
      </c>
      <c r="Q9" s="79">
        <f t="shared" ref="Q9:Q25" si="4">+P9/$B9*100</f>
        <v>38.106977439115489</v>
      </c>
      <c r="R9" s="119">
        <f>+P9/'[5]S DBO'!C6*100</f>
        <v>91.073022674522406</v>
      </c>
      <c r="S9" s="17">
        <f>+'[6]S invalidi'!C6</f>
        <v>4225</v>
      </c>
      <c r="T9" s="79">
        <f t="shared" ref="T9:T25" si="5">+S9/$B9*100</f>
        <v>15.781413417002838</v>
      </c>
      <c r="U9" s="79">
        <f>+S9/'[5]S invalidi'!C6*100</f>
        <v>87.582918739635161</v>
      </c>
    </row>
    <row r="10" spans="1:21" ht="15" customHeight="1" x14ac:dyDescent="0.2">
      <c r="A10" s="43" t="s">
        <v>41</v>
      </c>
      <c r="B10" s="12">
        <f>+'[6]Stanje BO'!C7</f>
        <v>3445</v>
      </c>
      <c r="C10" s="81">
        <f>+B10/'[5]Stanje BO'!C7*100</f>
        <v>91.427813163481957</v>
      </c>
      <c r="D10" s="12">
        <f>+'[6]S ženske'!C7</f>
        <v>1546</v>
      </c>
      <c r="E10" s="81">
        <f t="shared" si="0"/>
        <v>44.876632801161101</v>
      </c>
      <c r="F10" s="105">
        <f>+D10/'[5]S ženske'!C7*100</f>
        <v>88.141391106043329</v>
      </c>
      <c r="G10" s="13">
        <f>+'[6]S 15-29'!C7</f>
        <v>1021</v>
      </c>
      <c r="H10" s="81">
        <f t="shared" si="1"/>
        <v>29.637155297532658</v>
      </c>
      <c r="I10" s="81">
        <f>+G10/'[5]S 15-29'!C7*100</f>
        <v>100.59113300492611</v>
      </c>
      <c r="J10" s="12">
        <f>+'[6]S 50+'!C7</f>
        <v>885</v>
      </c>
      <c r="K10" s="81">
        <f t="shared" si="2"/>
        <v>25.689404934687953</v>
      </c>
      <c r="L10" s="105">
        <f>+J10/'[5]S 50+'!C7*100</f>
        <v>81.267217630853992</v>
      </c>
      <c r="M10" s="13">
        <f>+'[6]S 1.zap'!C7</f>
        <v>1106</v>
      </c>
      <c r="N10" s="81">
        <f t="shared" si="3"/>
        <v>32.104499274310591</v>
      </c>
      <c r="O10" s="81">
        <f>+M10/'[5]S 1.zap'!C7*100</f>
        <v>102.31267345050878</v>
      </c>
      <c r="P10" s="12">
        <f>+'[6]S DBO'!C7</f>
        <v>1828</v>
      </c>
      <c r="Q10" s="81">
        <f t="shared" si="4"/>
        <v>53.062409288824384</v>
      </c>
      <c r="R10" s="105">
        <f>+P10/'[5]S DBO'!C7*100</f>
        <v>95.307612095933251</v>
      </c>
      <c r="S10" s="13">
        <f>+'[6]S invalidi'!C7</f>
        <v>469</v>
      </c>
      <c r="T10" s="81">
        <f t="shared" si="5"/>
        <v>13.613933236574747</v>
      </c>
      <c r="U10" s="81">
        <f>+S10/'[5]S invalidi'!C7*100</f>
        <v>87.827715355805253</v>
      </c>
    </row>
    <row r="11" spans="1:21" ht="15" customHeight="1" x14ac:dyDescent="0.2">
      <c r="A11" s="43" t="s">
        <v>38</v>
      </c>
      <c r="B11" s="12">
        <f>+'[6]Stanje BO'!C8</f>
        <v>1609</v>
      </c>
      <c r="C11" s="81">
        <f>+B11/'[5]Stanje BO'!C8*100</f>
        <v>101.77103099304239</v>
      </c>
      <c r="D11" s="12">
        <f>+'[6]S ženske'!C8</f>
        <v>815</v>
      </c>
      <c r="E11" s="81">
        <f t="shared" si="0"/>
        <v>50.652579241765075</v>
      </c>
      <c r="F11" s="105">
        <f>+D11/'[5]S ženske'!C8*100</f>
        <v>99.269183922046295</v>
      </c>
      <c r="G11" s="13">
        <f>+'[6]S 15-29'!C8</f>
        <v>344</v>
      </c>
      <c r="H11" s="81">
        <f t="shared" si="1"/>
        <v>21.379738968303293</v>
      </c>
      <c r="I11" s="81">
        <f>+G11/'[5]S 15-29'!C8*100</f>
        <v>102.38095238095238</v>
      </c>
      <c r="J11" s="12">
        <f>+'[6]S 50+'!C8</f>
        <v>615</v>
      </c>
      <c r="K11" s="81">
        <f t="shared" si="2"/>
        <v>38.222498446239896</v>
      </c>
      <c r="L11" s="105">
        <f>+J11/'[5]S 50+'!C8*100</f>
        <v>101.82119205298012</v>
      </c>
      <c r="M11" s="13">
        <f>+'[6]S 1.zap'!C8</f>
        <v>195</v>
      </c>
      <c r="N11" s="81">
        <f t="shared" si="3"/>
        <v>12.119328775637042</v>
      </c>
      <c r="O11" s="81">
        <f>+M11/'[5]S 1.zap'!C8*100</f>
        <v>108.93854748603351</v>
      </c>
      <c r="P11" s="12">
        <f>+'[6]S DBO'!C8</f>
        <v>570</v>
      </c>
      <c r="Q11" s="81">
        <f t="shared" si="4"/>
        <v>35.425730267246735</v>
      </c>
      <c r="R11" s="105">
        <f>+P11/'[5]S DBO'!C8*100</f>
        <v>100.35211267605635</v>
      </c>
      <c r="S11" s="13">
        <f>+'[6]S invalidi'!C8</f>
        <v>405</v>
      </c>
      <c r="T11" s="81">
        <f t="shared" si="5"/>
        <v>25.170913610938474</v>
      </c>
      <c r="U11" s="81">
        <f>+S11/'[5]S invalidi'!C8*100</f>
        <v>98.540145985401466</v>
      </c>
    </row>
    <row r="12" spans="1:21" ht="15" customHeight="1" x14ac:dyDescent="0.2">
      <c r="A12" s="43" t="s">
        <v>37</v>
      </c>
      <c r="B12" s="12">
        <f>+'[6]Stanje BO'!C9</f>
        <v>8328</v>
      </c>
      <c r="C12" s="81">
        <f>+B12/'[5]Stanje BO'!C9*100</f>
        <v>95.889464594127801</v>
      </c>
      <c r="D12" s="12">
        <f>+'[6]S ženske'!C9</f>
        <v>4066</v>
      </c>
      <c r="E12" s="81">
        <f t="shared" si="0"/>
        <v>48.823246878001918</v>
      </c>
      <c r="F12" s="105">
        <f>+D12/'[5]S ženske'!C9*100</f>
        <v>96.373548234178713</v>
      </c>
      <c r="G12" s="13">
        <f>+'[6]S 15-29'!C9</f>
        <v>1902</v>
      </c>
      <c r="H12" s="81">
        <f t="shared" si="1"/>
        <v>22.838616714697409</v>
      </c>
      <c r="I12" s="81">
        <f>+G12/'[5]S 15-29'!C9*100</f>
        <v>102.42326332794831</v>
      </c>
      <c r="J12" s="12">
        <f>+'[6]S 50+'!C9</f>
        <v>2925</v>
      </c>
      <c r="K12" s="81">
        <f t="shared" si="2"/>
        <v>35.122478386167153</v>
      </c>
      <c r="L12" s="105">
        <f>+J12/'[5]S 50+'!C9*100</f>
        <v>93.991002570694079</v>
      </c>
      <c r="M12" s="13">
        <f>+'[6]S 1.zap'!C9</f>
        <v>1193</v>
      </c>
      <c r="N12" s="81">
        <f t="shared" si="3"/>
        <v>14.325168107588857</v>
      </c>
      <c r="O12" s="81">
        <f>+M12/'[5]S 1.zap'!C9*100</f>
        <v>104.10122164048865</v>
      </c>
      <c r="P12" s="12">
        <f>+'[6]S DBO'!C9</f>
        <v>2848</v>
      </c>
      <c r="Q12" s="81">
        <f t="shared" si="4"/>
        <v>34.197886647454375</v>
      </c>
      <c r="R12" s="105">
        <f>+P12/'[5]S DBO'!C9*100</f>
        <v>96.183721715636608</v>
      </c>
      <c r="S12" s="13">
        <f>+'[6]S invalidi'!C9</f>
        <v>964</v>
      </c>
      <c r="T12" s="81">
        <f t="shared" si="5"/>
        <v>11.575408261287222</v>
      </c>
      <c r="U12" s="81">
        <f>+S12/'[5]S invalidi'!C9*100</f>
        <v>90.686735653809976</v>
      </c>
    </row>
    <row r="13" spans="1:21" ht="15" customHeight="1" x14ac:dyDescent="0.2">
      <c r="A13" s="43" t="s">
        <v>36</v>
      </c>
      <c r="B13" s="12">
        <f>+'[6]Stanje BO'!C10</f>
        <v>2900</v>
      </c>
      <c r="C13" s="81">
        <f>+B13/'[5]Stanje BO'!C10*100</f>
        <v>88.984351027922671</v>
      </c>
      <c r="D13" s="12">
        <f>+'[6]S ženske'!C10</f>
        <v>1344</v>
      </c>
      <c r="E13" s="81">
        <f t="shared" si="0"/>
        <v>46.344827586206897</v>
      </c>
      <c r="F13" s="105">
        <f>+D13/'[5]S ženske'!C10*100</f>
        <v>87.386215864759436</v>
      </c>
      <c r="G13" s="13">
        <f>+'[6]S 15-29'!C10</f>
        <v>726</v>
      </c>
      <c r="H13" s="81">
        <f t="shared" si="1"/>
        <v>25.03448275862069</v>
      </c>
      <c r="I13" s="81">
        <f>+G13/'[5]S 15-29'!C10*100</f>
        <v>90.636704119850179</v>
      </c>
      <c r="J13" s="12">
        <f>+'[6]S 50+'!C10</f>
        <v>983</v>
      </c>
      <c r="K13" s="81">
        <f t="shared" si="2"/>
        <v>33.896551724137929</v>
      </c>
      <c r="L13" s="105">
        <f>+J13/'[5]S 50+'!C10*100</f>
        <v>83.093829247675401</v>
      </c>
      <c r="M13" s="13">
        <f>+'[6]S 1.zap'!C10</f>
        <v>458</v>
      </c>
      <c r="N13" s="81">
        <f t="shared" si="3"/>
        <v>15.793103448275861</v>
      </c>
      <c r="O13" s="81">
        <f>+M13/'[5]S 1.zap'!C10*100</f>
        <v>100.88105726872247</v>
      </c>
      <c r="P13" s="12">
        <f>+'[6]S DBO'!C10</f>
        <v>940</v>
      </c>
      <c r="Q13" s="81">
        <f t="shared" si="4"/>
        <v>32.41379310344827</v>
      </c>
      <c r="R13" s="105">
        <f>+P13/'[5]S DBO'!C10*100</f>
        <v>82.383873794916738</v>
      </c>
      <c r="S13" s="13">
        <f>+'[6]S invalidi'!C10</f>
        <v>592</v>
      </c>
      <c r="T13" s="81">
        <f t="shared" si="5"/>
        <v>20.413793103448278</v>
      </c>
      <c r="U13" s="81">
        <f>+S13/'[5]S invalidi'!C10*100</f>
        <v>85.79710144927536</v>
      </c>
    </row>
    <row r="14" spans="1:21" ht="15" customHeight="1" x14ac:dyDescent="0.2">
      <c r="A14" s="43" t="s">
        <v>468</v>
      </c>
      <c r="B14" s="12">
        <f>+'[6]Stanje BO'!C11</f>
        <v>1817</v>
      </c>
      <c r="C14" s="81">
        <f>+B14/'[5]Stanje BO'!C11*100</f>
        <v>89.24361493123773</v>
      </c>
      <c r="D14" s="12">
        <f>+'[6]S ženske'!C11</f>
        <v>848</v>
      </c>
      <c r="E14" s="81">
        <f t="shared" si="0"/>
        <v>46.67033571821684</v>
      </c>
      <c r="F14" s="105">
        <f>+D14/'[5]S ženske'!C11*100</f>
        <v>96.693272519954391</v>
      </c>
      <c r="G14" s="13">
        <f>+'[6]S 15-29'!C11</f>
        <v>437</v>
      </c>
      <c r="H14" s="81">
        <f t="shared" si="1"/>
        <v>24.050632911392405</v>
      </c>
      <c r="I14" s="81">
        <f>+G14/'[5]S 15-29'!C11*100</f>
        <v>98.868778280542983</v>
      </c>
      <c r="J14" s="12">
        <f>+'[6]S 50+'!C11</f>
        <v>648</v>
      </c>
      <c r="K14" s="81">
        <f t="shared" si="2"/>
        <v>35.663181067693998</v>
      </c>
      <c r="L14" s="105">
        <f>+J14/'[5]S 50+'!C11*100</f>
        <v>82.864450127877248</v>
      </c>
      <c r="M14" s="13">
        <f>+'[6]S 1.zap'!C11</f>
        <v>353</v>
      </c>
      <c r="N14" s="81">
        <f t="shared" si="3"/>
        <v>19.427627958172813</v>
      </c>
      <c r="O14" s="81">
        <f>+M14/'[5]S 1.zap'!C11*100</f>
        <v>96.185286103542239</v>
      </c>
      <c r="P14" s="12">
        <f>+'[6]S DBO'!C11</f>
        <v>901</v>
      </c>
      <c r="Q14" s="81">
        <f t="shared" si="4"/>
        <v>49.587231700605393</v>
      </c>
      <c r="R14" s="105">
        <f>+P14/'[5]S DBO'!C11*100</f>
        <v>82.736455463728191</v>
      </c>
      <c r="S14" s="13">
        <f>+'[6]S invalidi'!C11</f>
        <v>348</v>
      </c>
      <c r="T14" s="81">
        <f t="shared" si="5"/>
        <v>19.152449091909741</v>
      </c>
      <c r="U14" s="81">
        <f>+S14/'[5]S invalidi'!C11*100</f>
        <v>75.982532751091696</v>
      </c>
    </row>
    <row r="15" spans="1:21" ht="15" customHeight="1" x14ac:dyDescent="0.2">
      <c r="A15" s="43" t="s">
        <v>469</v>
      </c>
      <c r="B15" s="12">
        <f>+'[6]Stanje BO'!C12</f>
        <v>956</v>
      </c>
      <c r="C15" s="81">
        <f>+B15/'[5]Stanje BO'!C12*100</f>
        <v>100.63157894736842</v>
      </c>
      <c r="D15" s="12">
        <f>+'[6]S ženske'!C12</f>
        <v>462</v>
      </c>
      <c r="E15" s="81">
        <f t="shared" si="0"/>
        <v>48.326359832635987</v>
      </c>
      <c r="F15" s="105">
        <f>+D15/'[5]S ženske'!C12*100</f>
        <v>105.23917995444192</v>
      </c>
      <c r="G15" s="13">
        <f>+'[6]S 15-29'!C12</f>
        <v>214</v>
      </c>
      <c r="H15" s="81">
        <f t="shared" si="1"/>
        <v>22.384937238493723</v>
      </c>
      <c r="I15" s="81">
        <f>+G15/'[5]S 15-29'!C12*100</f>
        <v>101.9047619047619</v>
      </c>
      <c r="J15" s="12">
        <f>+'[6]S 50+'!C12</f>
        <v>349</v>
      </c>
      <c r="K15" s="81">
        <f t="shared" si="2"/>
        <v>36.506276150627613</v>
      </c>
      <c r="L15" s="105">
        <f>+J15/'[5]S 50+'!C12*100</f>
        <v>98.866855524079327</v>
      </c>
      <c r="M15" s="13">
        <f>+'[6]S 1.zap'!C12</f>
        <v>122</v>
      </c>
      <c r="N15" s="81">
        <f t="shared" si="3"/>
        <v>12.761506276150628</v>
      </c>
      <c r="O15" s="81">
        <f>+M15/'[5]S 1.zap'!C12*100</f>
        <v>93.84615384615384</v>
      </c>
      <c r="P15" s="12">
        <f>+'[6]S DBO'!C12</f>
        <v>312</v>
      </c>
      <c r="Q15" s="81">
        <f t="shared" si="4"/>
        <v>32.635983263598327</v>
      </c>
      <c r="R15" s="105">
        <f>+P15/'[5]S DBO'!C12*100</f>
        <v>89.65517241379311</v>
      </c>
      <c r="S15" s="13">
        <f>+'[6]S invalidi'!C12</f>
        <v>140</v>
      </c>
      <c r="T15" s="81">
        <f t="shared" si="5"/>
        <v>14.644351464435147</v>
      </c>
      <c r="U15" s="81">
        <f>+S15/'[5]S invalidi'!C12*100</f>
        <v>101.44927536231884</v>
      </c>
    </row>
    <row r="16" spans="1:21" ht="15" customHeight="1" x14ac:dyDescent="0.2">
      <c r="A16" s="43" t="s">
        <v>39</v>
      </c>
      <c r="B16" s="12">
        <f>+'[6]Stanje BO'!C13</f>
        <v>6430</v>
      </c>
      <c r="C16" s="81">
        <f>+B16/'[5]Stanje BO'!C13*100</f>
        <v>96.590055580591866</v>
      </c>
      <c r="D16" s="12">
        <f>+'[6]S ženske'!C13</f>
        <v>3165</v>
      </c>
      <c r="E16" s="81">
        <f t="shared" si="0"/>
        <v>49.222395023328147</v>
      </c>
      <c r="F16" s="105">
        <f>+D16/'[5]S ženske'!C13*100</f>
        <v>96.848225214198294</v>
      </c>
      <c r="G16" s="13">
        <f>+'[6]S 15-29'!C13</f>
        <v>1441</v>
      </c>
      <c r="H16" s="81">
        <f t="shared" si="1"/>
        <v>22.410575427682737</v>
      </c>
      <c r="I16" s="81">
        <f>+G16/'[5]S 15-29'!C13*100</f>
        <v>107.29709605361131</v>
      </c>
      <c r="J16" s="12">
        <f>+'[6]S 50+'!C13</f>
        <v>2287</v>
      </c>
      <c r="K16" s="81">
        <f t="shared" si="2"/>
        <v>35.567651632970446</v>
      </c>
      <c r="L16" s="105">
        <f>+J16/'[5]S 50+'!C13*100</f>
        <v>92.069243156199676</v>
      </c>
      <c r="M16" s="13">
        <f>+'[6]S 1.zap'!C13</f>
        <v>912</v>
      </c>
      <c r="N16" s="81">
        <f t="shared" si="3"/>
        <v>14.183514774494558</v>
      </c>
      <c r="O16" s="81">
        <f>+M16/'[5]S 1.zap'!C13*100</f>
        <v>113.151364764268</v>
      </c>
      <c r="P16" s="12">
        <f>+'[6]S DBO'!C13</f>
        <v>2297</v>
      </c>
      <c r="Q16" s="81">
        <f t="shared" si="4"/>
        <v>35.723172628304823</v>
      </c>
      <c r="R16" s="105">
        <f>+P16/'[5]S DBO'!C13*100</f>
        <v>88.075153374233125</v>
      </c>
      <c r="S16" s="13">
        <f>+'[6]S invalidi'!C13</f>
        <v>1119</v>
      </c>
      <c r="T16" s="81">
        <f t="shared" si="5"/>
        <v>17.402799377916018</v>
      </c>
      <c r="U16" s="81">
        <f>+S16/'[5]S invalidi'!C13*100</f>
        <v>84.452830188679243</v>
      </c>
    </row>
    <row r="17" spans="1:21" ht="15" customHeight="1" x14ac:dyDescent="0.2">
      <c r="A17" s="43" t="s">
        <v>40</v>
      </c>
      <c r="B17" s="12">
        <f>+'[6]Stanje BO'!C14</f>
        <v>1287</v>
      </c>
      <c r="C17" s="81">
        <f>+B17/'[5]Stanje BO'!C14*100</f>
        <v>99.382239382239376</v>
      </c>
      <c r="D17" s="12">
        <f>+'[6]S ženske'!C14</f>
        <v>573</v>
      </c>
      <c r="E17" s="81">
        <f t="shared" si="0"/>
        <v>44.522144522144522</v>
      </c>
      <c r="F17" s="105">
        <f>+D17/'[5]S ženske'!C14*100</f>
        <v>102.32142857142857</v>
      </c>
      <c r="G17" s="13">
        <f>+'[6]S 15-29'!C14</f>
        <v>315</v>
      </c>
      <c r="H17" s="81">
        <f t="shared" si="1"/>
        <v>24.475524475524477</v>
      </c>
      <c r="I17" s="81">
        <f>+G17/'[5]S 15-29'!C14*100</f>
        <v>107.14285714285714</v>
      </c>
      <c r="J17" s="12">
        <f>+'[6]S 50+'!C14</f>
        <v>380</v>
      </c>
      <c r="K17" s="81">
        <f t="shared" si="2"/>
        <v>29.526029526029525</v>
      </c>
      <c r="L17" s="105">
        <f>+J17/'[5]S 50+'!C14*100</f>
        <v>90.476190476190482</v>
      </c>
      <c r="M17" s="13">
        <f>+'[6]S 1.zap'!C14</f>
        <v>204</v>
      </c>
      <c r="N17" s="81">
        <f t="shared" si="3"/>
        <v>15.850815850815851</v>
      </c>
      <c r="O17" s="81">
        <f>+M17/'[5]S 1.zap'!C14*100</f>
        <v>103.55329949238579</v>
      </c>
      <c r="P17" s="12">
        <f>+'[6]S DBO'!C14</f>
        <v>506</v>
      </c>
      <c r="Q17" s="81">
        <f t="shared" si="4"/>
        <v>39.316239316239319</v>
      </c>
      <c r="R17" s="105">
        <f>+P17/'[5]S DBO'!C14*100</f>
        <v>88.927943760984192</v>
      </c>
      <c r="S17" s="13">
        <f>+'[6]S invalidi'!C14</f>
        <v>188</v>
      </c>
      <c r="T17" s="81">
        <f t="shared" si="5"/>
        <v>14.607614607614607</v>
      </c>
      <c r="U17" s="81">
        <f>+S17/'[5]S invalidi'!C14*100</f>
        <v>91.707317073170742</v>
      </c>
    </row>
    <row r="18" spans="1:21" ht="15" customHeight="1" x14ac:dyDescent="0.2">
      <c r="A18" s="43"/>
      <c r="B18" s="12"/>
      <c r="C18" s="81"/>
      <c r="D18" s="12"/>
      <c r="E18" s="81"/>
      <c r="F18" s="105"/>
      <c r="G18" s="13"/>
      <c r="H18" s="81"/>
      <c r="I18" s="81"/>
      <c r="J18" s="12"/>
      <c r="K18" s="81"/>
      <c r="L18" s="105"/>
      <c r="M18" s="13"/>
      <c r="N18" s="81"/>
      <c r="O18" s="81"/>
      <c r="P18" s="12"/>
      <c r="Q18" s="81"/>
      <c r="R18" s="105"/>
      <c r="S18" s="13"/>
      <c r="T18" s="81"/>
      <c r="U18" s="81"/>
    </row>
    <row r="19" spans="1:21" ht="15" customHeight="1" x14ac:dyDescent="0.2">
      <c r="A19" s="70" t="s">
        <v>42</v>
      </c>
      <c r="B19" s="71">
        <f>+'[6]Stanje BO'!C16</f>
        <v>19000</v>
      </c>
      <c r="C19" s="79">
        <f>+B19/'[5]Stanje BO'!C16*100</f>
        <v>101.69128666238494</v>
      </c>
      <c r="D19" s="71">
        <f>+'[6]S ženske'!C16</f>
        <v>8834</v>
      </c>
      <c r="E19" s="79">
        <f t="shared" si="0"/>
        <v>46.494736842105262</v>
      </c>
      <c r="F19" s="119">
        <f>+D19/'[5]S ženske'!C16*100</f>
        <v>101.71560161197466</v>
      </c>
      <c r="G19" s="17">
        <f>+'[6]S 15-29'!C16</f>
        <v>3582</v>
      </c>
      <c r="H19" s="79">
        <f t="shared" si="1"/>
        <v>18.852631578947367</v>
      </c>
      <c r="I19" s="79">
        <f>+G19/'[5]S 15-29'!C16*100</f>
        <v>107.66456266907123</v>
      </c>
      <c r="J19" s="71">
        <f>+'[6]S 50+'!C16</f>
        <v>6883</v>
      </c>
      <c r="K19" s="79">
        <f t="shared" si="2"/>
        <v>36.226315789473688</v>
      </c>
      <c r="L19" s="119">
        <f>+J19/'[5]S 50+'!C16*100</f>
        <v>100.77598828696925</v>
      </c>
      <c r="M19" s="17">
        <f>+'[6]S 1.zap'!C16</f>
        <v>2598</v>
      </c>
      <c r="N19" s="79">
        <f t="shared" si="3"/>
        <v>13.673684210526316</v>
      </c>
      <c r="O19" s="79">
        <f>+M19/'[5]S 1.zap'!C16*100</f>
        <v>110.69450362164466</v>
      </c>
      <c r="P19" s="71">
        <f>+'[6]S DBO'!C16</f>
        <v>6855</v>
      </c>
      <c r="Q19" s="79">
        <f t="shared" si="4"/>
        <v>36.078947368421055</v>
      </c>
      <c r="R19" s="119">
        <f>+P19/'[5]S DBO'!C16*100</f>
        <v>97.123831113629919</v>
      </c>
      <c r="S19" s="17">
        <f>+'[6]S invalidi'!C16</f>
        <v>1957</v>
      </c>
      <c r="T19" s="79">
        <f t="shared" si="5"/>
        <v>10.299999999999999</v>
      </c>
      <c r="U19" s="79">
        <f>+S19/'[5]S invalidi'!C16*100</f>
        <v>95.046138902379795</v>
      </c>
    </row>
    <row r="20" spans="1:21" ht="15" customHeight="1" x14ac:dyDescent="0.2">
      <c r="A20" s="43" t="s">
        <v>44</v>
      </c>
      <c r="B20" s="12">
        <f>+'[6]Stanje BO'!C17</f>
        <v>3209</v>
      </c>
      <c r="C20" s="81">
        <f>+B20/'[5]Stanje BO'!C17*100</f>
        <v>100.91194968553458</v>
      </c>
      <c r="D20" s="12">
        <f>+'[6]S ženske'!C17</f>
        <v>1437</v>
      </c>
      <c r="E20" s="81">
        <f t="shared" si="0"/>
        <v>44.780305391087566</v>
      </c>
      <c r="F20" s="105">
        <f>+D20/'[5]S ženske'!C17*100</f>
        <v>98.762886597938149</v>
      </c>
      <c r="G20" s="13">
        <f>+'[6]S 15-29'!C17</f>
        <v>663</v>
      </c>
      <c r="H20" s="81">
        <f t="shared" si="1"/>
        <v>20.660641944531005</v>
      </c>
      <c r="I20" s="81">
        <f>+G20/'[5]S 15-29'!C17*100</f>
        <v>103.75586854460094</v>
      </c>
      <c r="J20" s="12">
        <f>+'[6]S 50+'!C17</f>
        <v>1212</v>
      </c>
      <c r="K20" s="81">
        <f t="shared" si="2"/>
        <v>37.768775319414146</v>
      </c>
      <c r="L20" s="105">
        <f>+J20/'[5]S 50+'!C17*100</f>
        <v>104.30292598967297</v>
      </c>
      <c r="M20" s="13">
        <f>+'[6]S 1.zap'!C17</f>
        <v>329</v>
      </c>
      <c r="N20" s="81">
        <f t="shared" si="3"/>
        <v>10.252415082580244</v>
      </c>
      <c r="O20" s="81">
        <f>+M20/'[5]S 1.zap'!C17*100</f>
        <v>111.14864864864865</v>
      </c>
      <c r="P20" s="12">
        <f>+'[6]S DBO'!C17</f>
        <v>826</v>
      </c>
      <c r="Q20" s="81">
        <f t="shared" si="4"/>
        <v>25.740105952009973</v>
      </c>
      <c r="R20" s="105">
        <f>+P20/'[5]S DBO'!C17*100</f>
        <v>107.69230769230769</v>
      </c>
      <c r="S20" s="13">
        <f>+'[6]S invalidi'!C17</f>
        <v>332</v>
      </c>
      <c r="T20" s="81">
        <f t="shared" si="5"/>
        <v>10.345902150202555</v>
      </c>
      <c r="U20" s="81">
        <f>+S20/'[5]S invalidi'!C17*100</f>
        <v>107.0967741935484</v>
      </c>
    </row>
    <row r="21" spans="1:21" ht="15" customHeight="1" x14ac:dyDescent="0.2">
      <c r="A21" s="43" t="s">
        <v>45</v>
      </c>
      <c r="B21" s="12">
        <f>+'[6]Stanje BO'!C18</f>
        <v>1652</v>
      </c>
      <c r="C21" s="81">
        <f>+B21/'[5]Stanje BO'!C18*100</f>
        <v>100.12121212121212</v>
      </c>
      <c r="D21" s="12">
        <f>+'[6]S ženske'!C18</f>
        <v>737</v>
      </c>
      <c r="E21" s="81">
        <f t="shared" si="0"/>
        <v>44.612590799031473</v>
      </c>
      <c r="F21" s="105">
        <f>+D21/'[5]S ženske'!C18*100</f>
        <v>95.963541666666657</v>
      </c>
      <c r="G21" s="13">
        <f>+'[6]S 15-29'!C18</f>
        <v>328</v>
      </c>
      <c r="H21" s="81">
        <f t="shared" si="1"/>
        <v>19.854721549636803</v>
      </c>
      <c r="I21" s="81">
        <f>+G21/'[5]S 15-29'!C18*100</f>
        <v>116.72597864768683</v>
      </c>
      <c r="J21" s="12">
        <f>+'[6]S 50+'!C18</f>
        <v>610</v>
      </c>
      <c r="K21" s="81">
        <f t="shared" si="2"/>
        <v>36.924939467312349</v>
      </c>
      <c r="L21" s="105">
        <f>+J21/'[5]S 50+'!C18*100</f>
        <v>97.913322632423757</v>
      </c>
      <c r="M21" s="13">
        <f>+'[6]S 1.zap'!C18</f>
        <v>207</v>
      </c>
      <c r="N21" s="81">
        <f t="shared" si="3"/>
        <v>12.530266343825666</v>
      </c>
      <c r="O21" s="81">
        <f>+M21/'[5]S 1.zap'!C18*100</f>
        <v>122.48520710059172</v>
      </c>
      <c r="P21" s="12">
        <f>+'[6]S DBO'!C18</f>
        <v>481</v>
      </c>
      <c r="Q21" s="81">
        <f t="shared" si="4"/>
        <v>29.116222760290555</v>
      </c>
      <c r="R21" s="105">
        <f>+P21/'[5]S DBO'!C18*100</f>
        <v>89.239332096474953</v>
      </c>
      <c r="S21" s="13">
        <f>+'[6]S invalidi'!C18</f>
        <v>167</v>
      </c>
      <c r="T21" s="81">
        <f t="shared" si="5"/>
        <v>10.108958837772397</v>
      </c>
      <c r="U21" s="81">
        <f>+S21/'[5]S invalidi'!C18*100</f>
        <v>73.245614035087712</v>
      </c>
    </row>
    <row r="22" spans="1:21" ht="15" customHeight="1" x14ac:dyDescent="0.2">
      <c r="A22" s="43" t="s">
        <v>46</v>
      </c>
      <c r="B22" s="12">
        <f>+'[6]Stanje BO'!C19</f>
        <v>2657</v>
      </c>
      <c r="C22" s="81">
        <f>+B22/'[5]Stanje BO'!C19*100</f>
        <v>98.44386809929604</v>
      </c>
      <c r="D22" s="12">
        <f>+'[6]S ženske'!C19</f>
        <v>1328</v>
      </c>
      <c r="E22" s="81">
        <f t="shared" si="0"/>
        <v>49.981181783966882</v>
      </c>
      <c r="F22" s="105">
        <f>+D22/'[5]S ženske'!C19*100</f>
        <v>100.15082956259427</v>
      </c>
      <c r="G22" s="13">
        <f>+'[6]S 15-29'!C19</f>
        <v>516</v>
      </c>
      <c r="H22" s="81">
        <f t="shared" si="1"/>
        <v>19.420398946179901</v>
      </c>
      <c r="I22" s="81">
        <f>+G22/'[5]S 15-29'!C19*100</f>
        <v>103.82293762575452</v>
      </c>
      <c r="J22" s="12">
        <f>+'[6]S 50+'!C19</f>
        <v>949</v>
      </c>
      <c r="K22" s="81">
        <f t="shared" si="2"/>
        <v>35.716974030861877</v>
      </c>
      <c r="L22" s="105">
        <f>+J22/'[5]S 50+'!C19*100</f>
        <v>96.541200406917611</v>
      </c>
      <c r="M22" s="13">
        <f>+'[6]S 1.zap'!C19</f>
        <v>320</v>
      </c>
      <c r="N22" s="81">
        <f t="shared" si="3"/>
        <v>12.043658261196837</v>
      </c>
      <c r="O22" s="81">
        <f>+M22/'[5]S 1.zap'!C19*100</f>
        <v>104.23452768729642</v>
      </c>
      <c r="P22" s="12">
        <f>+'[6]S DBO'!C19</f>
        <v>814</v>
      </c>
      <c r="Q22" s="81">
        <f t="shared" si="4"/>
        <v>30.636055701919457</v>
      </c>
      <c r="R22" s="105">
        <f>+P22/'[5]S DBO'!C19*100</f>
        <v>91.56355455568054</v>
      </c>
      <c r="S22" s="13">
        <f>+'[6]S invalidi'!C19</f>
        <v>275</v>
      </c>
      <c r="T22" s="81">
        <f t="shared" si="5"/>
        <v>10.350018818216034</v>
      </c>
      <c r="U22" s="81">
        <f>+S22/'[5]S invalidi'!C19*100</f>
        <v>91.362126245847179</v>
      </c>
    </row>
    <row r="23" spans="1:21" ht="15" customHeight="1" x14ac:dyDescent="0.2">
      <c r="A23" s="43" t="s">
        <v>43</v>
      </c>
      <c r="B23" s="12">
        <f>+'[6]Stanje BO'!C20</f>
        <v>11482</v>
      </c>
      <c r="C23" s="81">
        <f>+B23/'[5]Stanje BO'!C20*100</f>
        <v>102.93142088749441</v>
      </c>
      <c r="D23" s="12">
        <f>+'[6]S ženske'!C20</f>
        <v>5332</v>
      </c>
      <c r="E23" s="81">
        <f t="shared" si="0"/>
        <v>46.437902804389481</v>
      </c>
      <c r="F23" s="105">
        <f>+D23/'[5]S ženske'!C20*100</f>
        <v>103.81619937694704</v>
      </c>
      <c r="G23" s="13">
        <f>+'[6]S 15-29'!C20</f>
        <v>2075</v>
      </c>
      <c r="H23" s="81">
        <f t="shared" si="1"/>
        <v>18.071764500958022</v>
      </c>
      <c r="I23" s="81">
        <f>+G23/'[5]S 15-29'!C20*100</f>
        <v>108.63874345549738</v>
      </c>
      <c r="J23" s="12">
        <f>+'[6]S 50+'!C20</f>
        <v>4112</v>
      </c>
      <c r="K23" s="81">
        <f t="shared" si="2"/>
        <v>35.812576206235846</v>
      </c>
      <c r="L23" s="105">
        <f>+J23/'[5]S 50+'!C20*100</f>
        <v>101.23092072870507</v>
      </c>
      <c r="M23" s="13">
        <f>+'[6]S 1.zap'!C20</f>
        <v>1742</v>
      </c>
      <c r="N23" s="81">
        <f t="shared" si="3"/>
        <v>15.171572896707891</v>
      </c>
      <c r="O23" s="81">
        <f>+M23/'[5]S 1.zap'!C20*100</f>
        <v>110.60317460317459</v>
      </c>
      <c r="P23" s="12">
        <f>+'[6]S DBO'!C20</f>
        <v>4734</v>
      </c>
      <c r="Q23" s="81">
        <f t="shared" si="4"/>
        <v>41.229750914474828</v>
      </c>
      <c r="R23" s="105">
        <f>+P23/'[5]S DBO'!C20*100</f>
        <v>97.347316471314002</v>
      </c>
      <c r="S23" s="13">
        <f>+'[6]S invalidi'!C20</f>
        <v>1183</v>
      </c>
      <c r="T23" s="81">
        <f t="shared" si="5"/>
        <v>10.303083086570282</v>
      </c>
      <c r="U23" s="81">
        <f>+S23/'[5]S invalidi'!C20*100</f>
        <v>96.967213114754102</v>
      </c>
    </row>
    <row r="24" spans="1:21" ht="15" customHeight="1" x14ac:dyDescent="0.2">
      <c r="A24" s="43"/>
      <c r="B24" s="12"/>
      <c r="C24" s="81"/>
      <c r="D24" s="12"/>
      <c r="E24" s="81"/>
      <c r="F24" s="105"/>
      <c r="G24" s="13"/>
      <c r="H24" s="81"/>
      <c r="I24" s="81"/>
      <c r="J24" s="12"/>
      <c r="K24" s="81"/>
      <c r="L24" s="105"/>
      <c r="M24" s="13"/>
      <c r="N24" s="81"/>
      <c r="O24" s="81"/>
      <c r="P24" s="12"/>
      <c r="Q24" s="81"/>
      <c r="R24" s="105"/>
      <c r="S24" s="13"/>
      <c r="T24" s="81"/>
      <c r="U24" s="81"/>
    </row>
    <row r="25" spans="1:21" ht="15" customHeight="1" x14ac:dyDescent="0.2">
      <c r="A25" s="25" t="s">
        <v>65</v>
      </c>
      <c r="B25" s="26">
        <f>+'[6]Stanje BO'!C22</f>
        <v>2324</v>
      </c>
      <c r="C25" s="83">
        <f>+B25/'[5]Stanje BO'!C22*100</f>
        <v>170.50623624358033</v>
      </c>
      <c r="D25" s="26">
        <f>+'[6]S ženske'!C22</f>
        <v>1262</v>
      </c>
      <c r="E25" s="83">
        <f t="shared" si="0"/>
        <v>54.302925989672978</v>
      </c>
      <c r="F25" s="106">
        <f>+D25/'[5]S ženske'!C22*100</f>
        <v>215.72649572649573</v>
      </c>
      <c r="G25" s="27">
        <f>+'[6]S 15-29'!C22</f>
        <v>561</v>
      </c>
      <c r="H25" s="83">
        <f t="shared" si="1"/>
        <v>24.139414802065403</v>
      </c>
      <c r="I25" s="83">
        <f>+G25/'[5]S 15-29'!C22*100</f>
        <v>160.74498567335243</v>
      </c>
      <c r="J25" s="26">
        <f>+'[6]S 50+'!C22</f>
        <v>467</v>
      </c>
      <c r="K25" s="83">
        <f t="shared" si="2"/>
        <v>20.094664371772804</v>
      </c>
      <c r="L25" s="106">
        <f>+J25/'[5]S 50+'!C22*100</f>
        <v>176.89393939393941</v>
      </c>
      <c r="M25" s="27">
        <f>+'[6]S 1.zap'!C22</f>
        <v>1440</v>
      </c>
      <c r="N25" s="83">
        <f t="shared" si="3"/>
        <v>61.962134251290877</v>
      </c>
      <c r="O25" s="83">
        <f>+M25/'[5]S 1.zap'!C22*100</f>
        <v>264.70588235294116</v>
      </c>
      <c r="P25" s="26">
        <f>+'[6]S DBO'!C22</f>
        <v>294</v>
      </c>
      <c r="Q25" s="83">
        <f t="shared" si="4"/>
        <v>12.650602409638553</v>
      </c>
      <c r="R25" s="106">
        <f>+P25/'[5]S DBO'!C22*100</f>
        <v>134.8623853211009</v>
      </c>
      <c r="S25" s="27">
        <f>+'[6]S invalidi'!C22</f>
        <v>12</v>
      </c>
      <c r="T25" s="83">
        <f t="shared" si="5"/>
        <v>0.51635111876075734</v>
      </c>
      <c r="U25" s="83">
        <f>+S25/'[5]S invalidi'!C22*100</f>
        <v>63.157894736842103</v>
      </c>
    </row>
    <row r="27" spans="1:21" ht="15" customHeight="1" x14ac:dyDescent="0.25">
      <c r="A27" s="68" t="s">
        <v>147</v>
      </c>
    </row>
  </sheetData>
  <mergeCells count="10">
    <mergeCell ref="P3:R3"/>
    <mergeCell ref="S3:U3"/>
    <mergeCell ref="M4:O4"/>
    <mergeCell ref="P4:R4"/>
    <mergeCell ref="S4:U4"/>
    <mergeCell ref="B4:C4"/>
    <mergeCell ref="D4:F4"/>
    <mergeCell ref="G4:I4"/>
    <mergeCell ref="J4:L4"/>
    <mergeCell ref="M3:O3"/>
  </mergeCells>
  <hyperlinks>
    <hyperlink ref="A27" location="Kazalo!A1" display="nazaj na kazalo" xr:uid="{00000000-0004-0000-17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C6" formula="1"/>
    <ignoredError sqref="B8:U8 E7 H7 K7 N7 Q7 T7 B18:U18 E9 H9 K9 N9 Q9 T9 E10 H10 K10 N10 Q10 T10 E11 H11 K11 N11 Q11 T11 E12 H12 K12 N12 Q12 T12 E13 H13 K13 N13 Q13 T13 E14 H14 K14 N14 Q14 T14 E15 H15 K15 N15 Q15 T15 E16 H16 K16 N16 Q16 T16 E17 H17 K17 N17 Q17 T17 B24:U24 E19 H19 K19 N19 Q19 T19 E20 H20 K20 N20 Q20 T20 E21 H21 K21 N21 Q21 T21 E22 H22 K22 N22 Q22 T22 E23 H23 K23 N23 Q23 T23 E25 H25 K25 N25 Q25 T25"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1"/>
  <sheetViews>
    <sheetView showGridLines="0" tabSelected="1" workbookViewId="0"/>
  </sheetViews>
  <sheetFormatPr defaultColWidth="9.109375" defaultRowHeight="15" customHeight="1" x14ac:dyDescent="0.2"/>
  <cols>
    <col min="1" max="1" width="12.44140625" style="6" customWidth="1"/>
    <col min="2" max="4" width="6.33203125" style="6" customWidth="1"/>
    <col min="5" max="6" width="5.6640625" style="6" customWidth="1"/>
    <col min="7" max="7" width="6.33203125" style="6" customWidth="1"/>
    <col min="8" max="9" width="5.6640625" style="6" customWidth="1"/>
    <col min="10" max="10" width="6.33203125" style="6" customWidth="1"/>
    <col min="11" max="12" width="5.6640625" style="6" customWidth="1"/>
    <col min="13" max="13" width="6.33203125" style="6" customWidth="1"/>
    <col min="14" max="15" width="5.6640625" style="6" customWidth="1"/>
    <col min="16" max="16" width="6.33203125" style="6" customWidth="1"/>
    <col min="17" max="18" width="5.6640625" style="6" customWidth="1"/>
    <col min="19" max="19" width="6.33203125" style="6" customWidth="1"/>
    <col min="20" max="20" width="4.33203125" style="6" customWidth="1"/>
    <col min="21" max="21" width="5.6640625" style="6" customWidth="1"/>
    <col min="22" max="22" width="5.109375" style="6" customWidth="1"/>
    <col min="23" max="23" width="4.6640625" style="6" customWidth="1"/>
    <col min="24" max="24" width="5.6640625" style="6" customWidth="1"/>
    <col min="25" max="16384" width="9.109375" style="6"/>
  </cols>
  <sheetData>
    <row r="1" spans="1:25" ht="15" customHeight="1" x14ac:dyDescent="0.25">
      <c r="A1" s="9" t="s">
        <v>179</v>
      </c>
      <c r="B1" s="1"/>
      <c r="C1" s="1"/>
      <c r="D1" s="1"/>
      <c r="E1" s="1"/>
      <c r="F1" s="1"/>
      <c r="G1" s="1"/>
      <c r="H1" s="1"/>
      <c r="I1" s="1"/>
      <c r="J1" s="1"/>
      <c r="K1" s="1"/>
      <c r="L1" s="1"/>
    </row>
    <row r="2" spans="1:25" ht="15" customHeight="1" x14ac:dyDescent="0.2">
      <c r="A2" s="1"/>
      <c r="B2" s="1"/>
      <c r="C2" s="1"/>
      <c r="D2" s="1"/>
      <c r="E2" s="1"/>
      <c r="F2" s="1"/>
      <c r="G2" s="1"/>
      <c r="H2" s="1"/>
      <c r="I2" s="1"/>
      <c r="J2" s="1"/>
      <c r="K2" s="1"/>
      <c r="L2" s="1"/>
    </row>
    <row r="3" spans="1:25" ht="15" customHeight="1" x14ac:dyDescent="0.2">
      <c r="A3" s="160"/>
      <c r="B3" s="389" t="s">
        <v>0</v>
      </c>
      <c r="C3" s="391"/>
      <c r="D3" s="389" t="s">
        <v>83</v>
      </c>
      <c r="E3" s="390"/>
      <c r="F3" s="391"/>
      <c r="G3" s="389" t="s">
        <v>84</v>
      </c>
      <c r="H3" s="390"/>
      <c r="I3" s="391"/>
      <c r="J3" s="389" t="s">
        <v>85</v>
      </c>
      <c r="K3" s="390"/>
      <c r="L3" s="391"/>
      <c r="M3" s="389" t="s">
        <v>86</v>
      </c>
      <c r="N3" s="390"/>
      <c r="O3" s="391"/>
      <c r="P3" s="389" t="s">
        <v>150</v>
      </c>
      <c r="Q3" s="390"/>
      <c r="R3" s="391"/>
      <c r="S3" s="389" t="s">
        <v>87</v>
      </c>
      <c r="T3" s="390"/>
      <c r="U3" s="391"/>
      <c r="V3" s="389" t="s">
        <v>88</v>
      </c>
      <c r="W3" s="390"/>
      <c r="X3" s="390"/>
    </row>
    <row r="4" spans="1:25" ht="15" customHeight="1" x14ac:dyDescent="0.2">
      <c r="A4" s="242" t="s">
        <v>67</v>
      </c>
      <c r="B4" s="295"/>
      <c r="C4" s="145" t="str">
        <f>[2]Obdobja!B11</f>
        <v>II 26</v>
      </c>
      <c r="D4" s="295"/>
      <c r="E4" s="296"/>
      <c r="F4" s="145" t="str">
        <f>[2]Obdobja!B11</f>
        <v>II 26</v>
      </c>
      <c r="G4" s="295"/>
      <c r="H4" s="296"/>
      <c r="I4" s="145" t="str">
        <f>[2]Obdobja!B11</f>
        <v>II 26</v>
      </c>
      <c r="J4" s="295"/>
      <c r="K4" s="296"/>
      <c r="L4" s="141" t="str">
        <f>[2]Obdobja!B11</f>
        <v>II 26</v>
      </c>
      <c r="M4" s="295"/>
      <c r="N4" s="296"/>
      <c r="O4" s="145" t="str">
        <f>[2]Obdobja!B11</f>
        <v>II 26</v>
      </c>
      <c r="P4" s="295"/>
      <c r="Q4" s="296"/>
      <c r="R4" s="145" t="str">
        <f>[2]Obdobja!B11</f>
        <v>II 26</v>
      </c>
      <c r="S4" s="295"/>
      <c r="T4" s="296"/>
      <c r="U4" s="145" t="str">
        <f>[2]Obdobja!B11</f>
        <v>II 26</v>
      </c>
      <c r="V4" s="295"/>
      <c r="W4" s="296"/>
      <c r="X4" s="141" t="str">
        <f>[2]Obdobja!B11</f>
        <v>II 26</v>
      </c>
    </row>
    <row r="5" spans="1:25" ht="15" customHeight="1" x14ac:dyDescent="0.2">
      <c r="A5" s="243" t="s">
        <v>61</v>
      </c>
      <c r="B5" s="166" t="str">
        <f>[2]Obdobja!B11</f>
        <v>II 26</v>
      </c>
      <c r="C5" s="168" t="str">
        <f>[2]Obdobja!C11</f>
        <v>II 25</v>
      </c>
      <c r="D5" s="166" t="str">
        <f>[2]Obdobja!B11</f>
        <v>II 26</v>
      </c>
      <c r="E5" s="167" t="s">
        <v>73</v>
      </c>
      <c r="F5" s="168" t="str">
        <f>[2]Obdobja!C11</f>
        <v>II 25</v>
      </c>
      <c r="G5" s="166" t="str">
        <f>[2]Obdobja!B11</f>
        <v>II 26</v>
      </c>
      <c r="H5" s="167" t="s">
        <v>73</v>
      </c>
      <c r="I5" s="168" t="str">
        <f>[2]Obdobja!C11</f>
        <v>II 25</v>
      </c>
      <c r="J5" s="166" t="str">
        <f>[2]Obdobja!B11</f>
        <v>II 26</v>
      </c>
      <c r="K5" s="167" t="s">
        <v>73</v>
      </c>
      <c r="L5" s="167" t="str">
        <f>[2]Obdobja!C11</f>
        <v>II 25</v>
      </c>
      <c r="M5" s="166" t="str">
        <f>[2]Obdobja!B11</f>
        <v>II 26</v>
      </c>
      <c r="N5" s="167" t="s">
        <v>73</v>
      </c>
      <c r="O5" s="168" t="str">
        <f>[2]Obdobja!C11</f>
        <v>II 25</v>
      </c>
      <c r="P5" s="166" t="str">
        <f>[2]Obdobja!B11</f>
        <v>II 26</v>
      </c>
      <c r="Q5" s="167" t="s">
        <v>73</v>
      </c>
      <c r="R5" s="168" t="str">
        <f>[2]Obdobja!C11</f>
        <v>II 25</v>
      </c>
      <c r="S5" s="166" t="str">
        <f>[2]Obdobja!B11</f>
        <v>II 26</v>
      </c>
      <c r="T5" s="167" t="s">
        <v>73</v>
      </c>
      <c r="U5" s="168" t="str">
        <f>[2]Obdobja!C11</f>
        <v>II 25</v>
      </c>
      <c r="V5" s="166" t="str">
        <f>[2]Obdobja!B11</f>
        <v>II 26</v>
      </c>
      <c r="W5" s="167" t="s">
        <v>73</v>
      </c>
      <c r="X5" s="167" t="str">
        <f>[2]Obdobja!C11</f>
        <v>II 25</v>
      </c>
    </row>
    <row r="6" spans="1:25" ht="15" customHeight="1" x14ac:dyDescent="0.2">
      <c r="A6" s="21" t="s">
        <v>22</v>
      </c>
      <c r="B6" s="22">
        <f>+'[2]10ud'!B6</f>
        <v>48096</v>
      </c>
      <c r="C6" s="103">
        <f>+'[2]10ud'!C6</f>
        <v>99.623016694974936</v>
      </c>
      <c r="D6" s="22">
        <f>+'[2]10ud'!D6</f>
        <v>5431</v>
      </c>
      <c r="E6" s="75">
        <f>+'[2]10ud'!E6</f>
        <v>11.291999334664006</v>
      </c>
      <c r="F6" s="103">
        <f>+'[2]10ud'!F6</f>
        <v>108.16570404301933</v>
      </c>
      <c r="G6" s="22">
        <f>+'[2]10ud'!G6</f>
        <v>5112</v>
      </c>
      <c r="H6" s="75">
        <f>+'[2]10ud'!H6</f>
        <v>10.62874251497006</v>
      </c>
      <c r="I6" s="103">
        <f>+'[2]10ud'!I6</f>
        <v>103.21017565112054</v>
      </c>
      <c r="J6" s="22">
        <f>+'[2]10ud'!J6</f>
        <v>9998</v>
      </c>
      <c r="K6" s="75">
        <f>+'[2]10ud'!K6</f>
        <v>20.78759148369927</v>
      </c>
      <c r="L6" s="75">
        <f>+'[2]10ud'!L6</f>
        <v>98.609330308708948</v>
      </c>
      <c r="M6" s="22">
        <f>+'[2]10ud'!M6</f>
        <v>11133</v>
      </c>
      <c r="N6" s="75">
        <f>+'[2]10ud'!N6</f>
        <v>23.147455089820358</v>
      </c>
      <c r="O6" s="103">
        <f>+'[2]10ud'!O6</f>
        <v>100.80586743933357</v>
      </c>
      <c r="P6" s="22">
        <f>+'[2]10ud'!P6</f>
        <v>4838</v>
      </c>
      <c r="Q6" s="75">
        <f>+'[2]10ud'!Q6</f>
        <v>10.059048569527612</v>
      </c>
      <c r="R6" s="103">
        <f>+'[2]10ud'!R6</f>
        <v>103.08970807585767</v>
      </c>
      <c r="S6" s="22">
        <f>+'[2]10ud'!S6</f>
        <v>6286</v>
      </c>
      <c r="T6" s="75">
        <f>+'[2]10ud'!T6</f>
        <v>13.069693945442449</v>
      </c>
      <c r="U6" s="103">
        <f>+'[2]10ud'!U6</f>
        <v>90.264215967834588</v>
      </c>
      <c r="V6" s="22">
        <f>+'[2]10ud'!V6</f>
        <v>5298</v>
      </c>
      <c r="W6" s="75">
        <f>+'[2]10ud'!W6</f>
        <v>11.015469061876248</v>
      </c>
      <c r="X6" s="75">
        <f>+'[2]10ud'!X6</f>
        <v>96.961932650073209</v>
      </c>
      <c r="Y6" s="7"/>
    </row>
    <row r="7" spans="1:25"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5" ht="15" customHeight="1" x14ac:dyDescent="0.2">
      <c r="A8" s="18" t="s">
        <v>23</v>
      </c>
      <c r="B8" s="12">
        <f>+'[2]10ud'!B8</f>
        <v>5085</v>
      </c>
      <c r="C8" s="105">
        <f>+'[2]10ud'!C8</f>
        <v>93.715444157758938</v>
      </c>
      <c r="D8" s="12">
        <f>+'[2]10ud'!D8</f>
        <v>526</v>
      </c>
      <c r="E8" s="81">
        <f>+'[2]10ud'!E8</f>
        <v>10.344149459193707</v>
      </c>
      <c r="F8" s="105">
        <f>+'[2]10ud'!F8</f>
        <v>98.872180451127818</v>
      </c>
      <c r="G8" s="12">
        <f>+'[2]10ud'!G8</f>
        <v>554</v>
      </c>
      <c r="H8" s="81">
        <f>+'[2]10ud'!H8</f>
        <v>10.894788593903639</v>
      </c>
      <c r="I8" s="105">
        <f>+'[2]10ud'!I8</f>
        <v>108.203125</v>
      </c>
      <c r="J8" s="12">
        <f>+'[2]10ud'!J8</f>
        <v>999</v>
      </c>
      <c r="K8" s="81">
        <f>+'[2]10ud'!K8</f>
        <v>19.646017699115045</v>
      </c>
      <c r="L8" s="81">
        <f>+'[2]10ud'!L8</f>
        <v>92.930232558139537</v>
      </c>
      <c r="M8" s="12">
        <f>+'[2]10ud'!M8</f>
        <v>1175</v>
      </c>
      <c r="N8" s="81">
        <f>+'[2]10ud'!N8</f>
        <v>23.107177974434613</v>
      </c>
      <c r="O8" s="105">
        <f>+'[2]10ud'!O8</f>
        <v>96.548890714872641</v>
      </c>
      <c r="P8" s="12">
        <f>+'[2]10ud'!P8</f>
        <v>557</v>
      </c>
      <c r="Q8" s="81">
        <f>+'[2]10ud'!Q8</f>
        <v>10.953785644051131</v>
      </c>
      <c r="R8" s="105">
        <f>+'[2]10ud'!R8</f>
        <v>93.143812709030101</v>
      </c>
      <c r="S8" s="12">
        <f>+'[2]10ud'!S8</f>
        <v>705</v>
      </c>
      <c r="T8" s="81">
        <f>+'[2]10ud'!T8</f>
        <v>13.864306784660767</v>
      </c>
      <c r="U8" s="105">
        <f>+'[2]10ud'!U8</f>
        <v>80.571428571428569</v>
      </c>
      <c r="V8" s="12">
        <f>+'[2]10ud'!V8</f>
        <v>569</v>
      </c>
      <c r="W8" s="81">
        <f>+'[2]10ud'!W8</f>
        <v>11.189773844641101</v>
      </c>
      <c r="X8" s="81">
        <f>+'[2]10ud'!X8</f>
        <v>92.220421393841164</v>
      </c>
    </row>
    <row r="9" spans="1:25" ht="15" customHeight="1" x14ac:dyDescent="0.2">
      <c r="A9" s="18" t="s">
        <v>24</v>
      </c>
      <c r="B9" s="12">
        <f>+'[2]10ud'!B16</f>
        <v>3593</v>
      </c>
      <c r="C9" s="105">
        <f>+'[2]10ud'!C16</f>
        <v>102.65714285714284</v>
      </c>
      <c r="D9" s="12">
        <f>+'[2]10ud'!D16</f>
        <v>388</v>
      </c>
      <c r="E9" s="81">
        <f>+'[2]10ud'!E16</f>
        <v>10.798775396604508</v>
      </c>
      <c r="F9" s="105">
        <f>+'[2]10ud'!F16</f>
        <v>110.85714285714286</v>
      </c>
      <c r="G9" s="12">
        <f>+'[2]10ud'!G16</f>
        <v>320</v>
      </c>
      <c r="H9" s="81">
        <f>+'[2]10ud'!H16</f>
        <v>8.9062065126635126</v>
      </c>
      <c r="I9" s="105">
        <f>+'[2]10ud'!I16</f>
        <v>103.2258064516129</v>
      </c>
      <c r="J9" s="12">
        <f>+'[2]10ud'!J16</f>
        <v>722</v>
      </c>
      <c r="K9" s="81">
        <f>+'[2]10ud'!K16</f>
        <v>20.094628444197049</v>
      </c>
      <c r="L9" s="81">
        <f>+'[2]10ud'!L16</f>
        <v>98.365122615803813</v>
      </c>
      <c r="M9" s="12">
        <f>+'[2]10ud'!M16</f>
        <v>937</v>
      </c>
      <c r="N9" s="81">
        <f>+'[2]10ud'!N16</f>
        <v>26.078485944892847</v>
      </c>
      <c r="O9" s="105">
        <f>+'[2]10ud'!O16</f>
        <v>106.59840728100114</v>
      </c>
      <c r="P9" s="12">
        <f>+'[2]10ud'!P16</f>
        <v>393</v>
      </c>
      <c r="Q9" s="81">
        <f>+'[2]10ud'!Q16</f>
        <v>10.937934873364878</v>
      </c>
      <c r="R9" s="105">
        <f>+'[2]10ud'!R16</f>
        <v>113.91304347826087</v>
      </c>
      <c r="S9" s="12">
        <f>+'[2]10ud'!S16</f>
        <v>423</v>
      </c>
      <c r="T9" s="81">
        <f>+'[2]10ud'!T16</f>
        <v>11.77289173392708</v>
      </c>
      <c r="U9" s="105">
        <f>+'[2]10ud'!U16</f>
        <v>93.171806167400888</v>
      </c>
      <c r="V9" s="12">
        <f>+'[2]10ud'!V16</f>
        <v>410</v>
      </c>
      <c r="W9" s="81">
        <f>+'[2]10ud'!W16</f>
        <v>11.411077094350125</v>
      </c>
      <c r="X9" s="81">
        <f>+'[2]10ud'!X16</f>
        <v>95.794392523364493</v>
      </c>
    </row>
    <row r="10" spans="1:25" ht="15" customHeight="1" x14ac:dyDescent="0.2">
      <c r="A10" s="18" t="s">
        <v>25</v>
      </c>
      <c r="B10" s="12">
        <f>+'[2]10ud'!B24</f>
        <v>3313</v>
      </c>
      <c r="C10" s="105">
        <f>+'[2]10ud'!C24</f>
        <v>102.19000616903146</v>
      </c>
      <c r="D10" s="12">
        <f>+'[2]10ud'!D24</f>
        <v>332</v>
      </c>
      <c r="E10" s="81">
        <f>+'[2]10ud'!E24</f>
        <v>10.021128886205856</v>
      </c>
      <c r="F10" s="105">
        <f>+'[2]10ud'!F24</f>
        <v>97.360703812316714</v>
      </c>
      <c r="G10" s="12">
        <f>+'[2]10ud'!G24</f>
        <v>375</v>
      </c>
      <c r="H10" s="81">
        <f>+'[2]10ud'!H24</f>
        <v>11.319046181708421</v>
      </c>
      <c r="I10" s="105">
        <f>+'[2]10ud'!I24</f>
        <v>114.32926829268293</v>
      </c>
      <c r="J10" s="12">
        <f>+'[2]10ud'!J24</f>
        <v>673</v>
      </c>
      <c r="K10" s="81">
        <f>+'[2]10ud'!K24</f>
        <v>20.313914880772714</v>
      </c>
      <c r="L10" s="81">
        <f>+'[2]10ud'!L24</f>
        <v>101.96969696969698</v>
      </c>
      <c r="M10" s="12">
        <f>+'[2]10ud'!M24</f>
        <v>712</v>
      </c>
      <c r="N10" s="81">
        <f>+'[2]10ud'!N24</f>
        <v>21.491095683670387</v>
      </c>
      <c r="O10" s="105">
        <f>+'[2]10ud'!O24</f>
        <v>96.216216216216225</v>
      </c>
      <c r="P10" s="12">
        <f>+'[2]10ud'!P24</f>
        <v>324</v>
      </c>
      <c r="Q10" s="81">
        <f>+'[2]10ud'!Q24</f>
        <v>9.779655900996076</v>
      </c>
      <c r="R10" s="105">
        <f>+'[2]10ud'!R24</f>
        <v>106.2295081967213</v>
      </c>
      <c r="S10" s="12">
        <f>+'[2]10ud'!S24</f>
        <v>512</v>
      </c>
      <c r="T10" s="81">
        <f>+'[2]10ud'!T24</f>
        <v>15.454271053425897</v>
      </c>
      <c r="U10" s="105">
        <f>+'[2]10ud'!U24</f>
        <v>99.224806201550393</v>
      </c>
      <c r="V10" s="12">
        <f>+'[2]10ud'!V24</f>
        <v>385</v>
      </c>
      <c r="W10" s="81">
        <f>+'[2]10ud'!W24</f>
        <v>11.620887413220645</v>
      </c>
      <c r="X10" s="81">
        <f>+'[2]10ud'!X24</f>
        <v>109.375</v>
      </c>
    </row>
    <row r="11" spans="1:25" ht="15" customHeight="1" x14ac:dyDescent="0.2">
      <c r="A11" s="18" t="s">
        <v>26</v>
      </c>
      <c r="B11" s="12">
        <f>+'[2]10ud'!B31</f>
        <v>13852</v>
      </c>
      <c r="C11" s="105">
        <f>+'[2]10ud'!C31</f>
        <v>103.49671249252839</v>
      </c>
      <c r="D11" s="12">
        <f>+'[2]10ud'!D31</f>
        <v>1238</v>
      </c>
      <c r="E11" s="81">
        <f>+'[2]10ud'!E31</f>
        <v>8.937337568582155</v>
      </c>
      <c r="F11" s="105">
        <f>+'[2]10ud'!F31</f>
        <v>112.64786169244768</v>
      </c>
      <c r="G11" s="12">
        <f>+'[2]10ud'!G31</f>
        <v>1506</v>
      </c>
      <c r="H11" s="81">
        <f>+'[2]10ud'!H31</f>
        <v>10.872076234478776</v>
      </c>
      <c r="I11" s="105">
        <f>+'[2]10ud'!I31</f>
        <v>104.14937759336101</v>
      </c>
      <c r="J11" s="12">
        <f>+'[2]10ud'!J31</f>
        <v>3158</v>
      </c>
      <c r="K11" s="81">
        <f>+'[2]10ud'!K31</f>
        <v>22.798151891423622</v>
      </c>
      <c r="L11" s="81">
        <f>+'[2]10ud'!L31</f>
        <v>101.90383994837045</v>
      </c>
      <c r="M11" s="12">
        <f>+'[2]10ud'!M31</f>
        <v>3315</v>
      </c>
      <c r="N11" s="81">
        <f>+'[2]10ud'!N31</f>
        <v>23.931562229280971</v>
      </c>
      <c r="O11" s="105">
        <f>+'[2]10ud'!O31</f>
        <v>103.75586854460094</v>
      </c>
      <c r="P11" s="12">
        <f>+'[2]10ud'!P31</f>
        <v>1400</v>
      </c>
      <c r="Q11" s="81">
        <f>+'[2]10ud'!Q31</f>
        <v>10.106843777071903</v>
      </c>
      <c r="R11" s="105">
        <f>+'[2]10ud'!R31</f>
        <v>110.41009463722398</v>
      </c>
      <c r="S11" s="12">
        <f>+'[2]10ud'!S31</f>
        <v>1639</v>
      </c>
      <c r="T11" s="81">
        <f>+'[2]10ud'!T31</f>
        <v>11.832226393300607</v>
      </c>
      <c r="U11" s="105">
        <f>+'[2]10ud'!U31</f>
        <v>95.401629802095457</v>
      </c>
      <c r="V11" s="12">
        <f>+'[2]10ud'!V31</f>
        <v>1596</v>
      </c>
      <c r="W11" s="81">
        <f>+'[2]10ud'!W31</f>
        <v>11.52180190586197</v>
      </c>
      <c r="X11" s="81">
        <f>+'[2]10ud'!X31</f>
        <v>102.37331622835151</v>
      </c>
    </row>
    <row r="12" spans="1:25" ht="15" customHeight="1" x14ac:dyDescent="0.2">
      <c r="A12" s="18" t="s">
        <v>27</v>
      </c>
      <c r="B12" s="12">
        <f>+'[2]10ud'!B42</f>
        <v>7150</v>
      </c>
      <c r="C12" s="105">
        <f>+'[2]10ud'!C42</f>
        <v>103.04078397463611</v>
      </c>
      <c r="D12" s="12">
        <f>+'[2]10ud'!D42</f>
        <v>886</v>
      </c>
      <c r="E12" s="81">
        <f>+'[2]10ud'!E42</f>
        <v>12.391608391608392</v>
      </c>
      <c r="F12" s="105">
        <f>+'[2]10ud'!F42</f>
        <v>119.56815114709852</v>
      </c>
      <c r="G12" s="12">
        <f>+'[2]10ud'!G42</f>
        <v>744</v>
      </c>
      <c r="H12" s="81">
        <f>+'[2]10ud'!H42</f>
        <v>10.405594405594405</v>
      </c>
      <c r="I12" s="105">
        <f>+'[2]10ud'!I42</f>
        <v>99.465240641711233</v>
      </c>
      <c r="J12" s="12">
        <f>+'[2]10ud'!J42</f>
        <v>1519</v>
      </c>
      <c r="K12" s="81">
        <f>+'[2]10ud'!K42</f>
        <v>21.244755244755247</v>
      </c>
      <c r="L12" s="81">
        <f>+'[2]10ud'!L42</f>
        <v>102.63513513513513</v>
      </c>
      <c r="M12" s="12">
        <f>+'[2]10ud'!M42</f>
        <v>1617</v>
      </c>
      <c r="N12" s="81">
        <f>+'[2]10ud'!N42</f>
        <v>22.615384615384613</v>
      </c>
      <c r="O12" s="105">
        <f>+'[2]10ud'!O42</f>
        <v>101.31578947368421</v>
      </c>
      <c r="P12" s="12">
        <f>+'[2]10ud'!P42</f>
        <v>674</v>
      </c>
      <c r="Q12" s="81">
        <f>+'[2]10ud'!Q42</f>
        <v>9.4265734265734267</v>
      </c>
      <c r="R12" s="105">
        <f>+'[2]10ud'!R42</f>
        <v>101.65912518853695</v>
      </c>
      <c r="S12" s="12">
        <f>+'[2]10ud'!S42</f>
        <v>893</v>
      </c>
      <c r="T12" s="81">
        <f>+'[2]10ud'!T42</f>
        <v>12.48951048951049</v>
      </c>
      <c r="U12" s="105">
        <f>+'[2]10ud'!U42</f>
        <v>94.297782470960939</v>
      </c>
      <c r="V12" s="12">
        <f>+'[2]10ud'!V42</f>
        <v>817</v>
      </c>
      <c r="W12" s="81">
        <f>+'[2]10ud'!W42</f>
        <v>11.426573426573427</v>
      </c>
      <c r="X12" s="81">
        <f>+'[2]10ud'!X42</f>
        <v>106.93717277486911</v>
      </c>
    </row>
    <row r="13" spans="1:25" ht="15" customHeight="1" x14ac:dyDescent="0.2">
      <c r="A13" s="18" t="s">
        <v>28</v>
      </c>
      <c r="B13" s="12">
        <f>+'[2]10ud'!B49</f>
        <v>2936</v>
      </c>
      <c r="C13" s="105">
        <f>+'[2]10ud'!C49</f>
        <v>89.512195121951223</v>
      </c>
      <c r="D13" s="12">
        <f>+'[2]10ud'!D49</f>
        <v>437</v>
      </c>
      <c r="E13" s="81">
        <f>+'[2]10ud'!E49</f>
        <v>14.884196185286102</v>
      </c>
      <c r="F13" s="105">
        <f>+'[2]10ud'!F49</f>
        <v>94.588744588744589</v>
      </c>
      <c r="G13" s="12">
        <f>+'[2]10ud'!G49</f>
        <v>300</v>
      </c>
      <c r="H13" s="81">
        <f>+'[2]10ud'!H49</f>
        <v>10.217983651226158</v>
      </c>
      <c r="I13" s="105">
        <f>+'[2]10ud'!I49</f>
        <v>85.714285714285708</v>
      </c>
      <c r="J13" s="12">
        <f>+'[2]10ud'!J49</f>
        <v>582</v>
      </c>
      <c r="K13" s="81">
        <f>+'[2]10ud'!K49</f>
        <v>19.822888283378749</v>
      </c>
      <c r="L13" s="81">
        <f>+'[2]10ud'!L49</f>
        <v>93.12</v>
      </c>
      <c r="M13" s="12">
        <f>+'[2]10ud'!M49</f>
        <v>626</v>
      </c>
      <c r="N13" s="81">
        <f>+'[2]10ud'!N49</f>
        <v>21.321525885558586</v>
      </c>
      <c r="O13" s="105">
        <f>+'[2]10ud'!O49</f>
        <v>96.012269938650306</v>
      </c>
      <c r="P13" s="12">
        <f>+'[2]10ud'!P49</f>
        <v>307</v>
      </c>
      <c r="Q13" s="81">
        <f>+'[2]10ud'!Q49</f>
        <v>10.45640326975477</v>
      </c>
      <c r="R13" s="105">
        <f>+'[2]10ud'!R49</f>
        <v>87.714285714285708</v>
      </c>
      <c r="S13" s="12">
        <f>+'[2]10ud'!S49</f>
        <v>375</v>
      </c>
      <c r="T13" s="81">
        <f>+'[2]10ud'!T49</f>
        <v>12.772479564032698</v>
      </c>
      <c r="U13" s="105">
        <f>+'[2]10ud'!U49</f>
        <v>78.94736842105263</v>
      </c>
      <c r="V13" s="12">
        <f>+'[2]10ud'!V49</f>
        <v>309</v>
      </c>
      <c r="W13" s="81">
        <f>+'[2]10ud'!W49</f>
        <v>10.524523160762943</v>
      </c>
      <c r="X13" s="81">
        <f>+'[2]10ud'!X49</f>
        <v>84.426229508196727</v>
      </c>
    </row>
    <row r="14" spans="1:25" ht="15" customHeight="1" x14ac:dyDescent="0.2">
      <c r="A14" s="18" t="s">
        <v>29</v>
      </c>
      <c r="B14" s="12">
        <f>+'[2]10ud'!B55</f>
        <v>1644</v>
      </c>
      <c r="C14" s="105">
        <f>+'[2]10ud'!C55</f>
        <v>102.55770430442919</v>
      </c>
      <c r="D14" s="12">
        <f>+'[2]10ud'!D55</f>
        <v>144</v>
      </c>
      <c r="E14" s="81">
        <f>+'[2]10ud'!E55</f>
        <v>8.7591240875912408</v>
      </c>
      <c r="F14" s="105">
        <f>+'[2]10ud'!F55</f>
        <v>109.92366412213741</v>
      </c>
      <c r="G14" s="12">
        <f>+'[2]10ud'!G55</f>
        <v>177</v>
      </c>
      <c r="H14" s="81">
        <f>+'[2]10ud'!H55</f>
        <v>10.766423357664232</v>
      </c>
      <c r="I14" s="105">
        <f>+'[2]10ud'!I55</f>
        <v>122.06896551724138</v>
      </c>
      <c r="J14" s="12">
        <f>+'[2]10ud'!J55</f>
        <v>329</v>
      </c>
      <c r="K14" s="81">
        <f>+'[2]10ud'!K55</f>
        <v>20.012165450121657</v>
      </c>
      <c r="L14" s="81">
        <f>+'[2]10ud'!L55</f>
        <v>104.77707006369428</v>
      </c>
      <c r="M14" s="12">
        <f>+'[2]10ud'!M55</f>
        <v>380</v>
      </c>
      <c r="N14" s="81">
        <f>+'[2]10ud'!N55</f>
        <v>23.114355231143552</v>
      </c>
      <c r="O14" s="105">
        <f>+'[2]10ud'!O55</f>
        <v>96.44670050761421</v>
      </c>
      <c r="P14" s="12">
        <f>+'[2]10ud'!P55</f>
        <v>200</v>
      </c>
      <c r="Q14" s="81">
        <f>+'[2]10ud'!Q55</f>
        <v>12.165450121654501</v>
      </c>
      <c r="R14" s="105">
        <f>+'[2]10ud'!R55</f>
        <v>124.22360248447204</v>
      </c>
      <c r="S14" s="12">
        <f>+'[2]10ud'!S55</f>
        <v>223</v>
      </c>
      <c r="T14" s="81">
        <f>+'[2]10ud'!T55</f>
        <v>13.564476885644769</v>
      </c>
      <c r="U14" s="105">
        <f>+'[2]10ud'!U55</f>
        <v>83.520599250936328</v>
      </c>
      <c r="V14" s="12">
        <f>+'[2]10ud'!V55</f>
        <v>191</v>
      </c>
      <c r="W14" s="81">
        <f>+'[2]10ud'!W55</f>
        <v>11.618004866180048</v>
      </c>
      <c r="X14" s="81">
        <f>+'[2]10ud'!X55</f>
        <v>100</v>
      </c>
    </row>
    <row r="15" spans="1:25" ht="15" customHeight="1" x14ac:dyDescent="0.2">
      <c r="A15" s="18" t="s">
        <v>30</v>
      </c>
      <c r="B15" s="12">
        <f>+'[2]10ud'!B61</f>
        <v>2446</v>
      </c>
      <c r="C15" s="105">
        <f>+'[2]10ud'!C61</f>
        <v>91.851295531355618</v>
      </c>
      <c r="D15" s="12">
        <f>+'[2]10ud'!D61</f>
        <v>382</v>
      </c>
      <c r="E15" s="81">
        <f>+'[2]10ud'!E61</f>
        <v>15.617334423548652</v>
      </c>
      <c r="F15" s="105">
        <f>+'[2]10ud'!F61</f>
        <v>106.11111111111111</v>
      </c>
      <c r="G15" s="12">
        <f>+'[2]10ud'!G61</f>
        <v>290</v>
      </c>
      <c r="H15" s="81">
        <f>+'[2]10ud'!H61</f>
        <v>11.856091578086673</v>
      </c>
      <c r="I15" s="105">
        <f>+'[2]10ud'!I61</f>
        <v>97.31543624161074</v>
      </c>
      <c r="J15" s="12">
        <f>+'[2]10ud'!J61</f>
        <v>508</v>
      </c>
      <c r="K15" s="81">
        <f>+'[2]10ud'!K61</f>
        <v>20.768601798855276</v>
      </c>
      <c r="L15" s="81">
        <f>+'[2]10ud'!L61</f>
        <v>91.039426523297493</v>
      </c>
      <c r="M15" s="12">
        <f>+'[2]10ud'!M61</f>
        <v>566</v>
      </c>
      <c r="N15" s="81">
        <f>+'[2]10ud'!N61</f>
        <v>23.139820114472609</v>
      </c>
      <c r="O15" s="105">
        <f>+'[2]10ud'!O61</f>
        <v>100.53285968028418</v>
      </c>
      <c r="P15" s="12">
        <f>+'[2]10ud'!P61</f>
        <v>191</v>
      </c>
      <c r="Q15" s="81">
        <f>+'[2]10ud'!Q61</f>
        <v>7.8086672117743259</v>
      </c>
      <c r="R15" s="105">
        <f>+'[2]10ud'!R61</f>
        <v>91.826923076923066</v>
      </c>
      <c r="S15" s="12">
        <f>+'[2]10ud'!S61</f>
        <v>328</v>
      </c>
      <c r="T15" s="81">
        <f>+'[2]10ud'!T61</f>
        <v>13.409648405560098</v>
      </c>
      <c r="U15" s="105">
        <f>+'[2]10ud'!U61</f>
        <v>76.63551401869158</v>
      </c>
      <c r="V15" s="12">
        <f>+'[2]10ud'!V61</f>
        <v>181</v>
      </c>
      <c r="W15" s="81">
        <f>+'[2]10ud'!W61</f>
        <v>7.3998364677023716</v>
      </c>
      <c r="X15" s="81">
        <f>+'[2]10ud'!X61</f>
        <v>72.983870967741936</v>
      </c>
    </row>
    <row r="16" spans="1:25" ht="15" customHeight="1" x14ac:dyDescent="0.2">
      <c r="A16" s="18" t="s">
        <v>31</v>
      </c>
      <c r="B16" s="12">
        <f>+'[2]10ud'!B67</f>
        <v>1843</v>
      </c>
      <c r="C16" s="105">
        <f>+'[2]10ud'!C67</f>
        <v>91.828599900348777</v>
      </c>
      <c r="D16" s="12">
        <f>+'[2]10ud'!D67</f>
        <v>273</v>
      </c>
      <c r="E16" s="81">
        <f>+'[2]10ud'!E67</f>
        <v>14.812805208898535</v>
      </c>
      <c r="F16" s="105">
        <f>+'[2]10ud'!F67</f>
        <v>101.48698884758365</v>
      </c>
      <c r="G16" s="12">
        <f>+'[2]10ud'!G67</f>
        <v>192</v>
      </c>
      <c r="H16" s="81">
        <f>+'[2]10ud'!H67</f>
        <v>10.417797069994574</v>
      </c>
      <c r="I16" s="105">
        <f>+'[2]10ud'!I67</f>
        <v>104.91803278688525</v>
      </c>
      <c r="J16" s="12">
        <f>+'[2]10ud'!J67</f>
        <v>341</v>
      </c>
      <c r="K16" s="81">
        <f>+'[2]10ud'!K67</f>
        <v>18.502441671188279</v>
      </c>
      <c r="L16" s="81">
        <f>+'[2]10ud'!L67</f>
        <v>89.973614775725594</v>
      </c>
      <c r="M16" s="12">
        <f>+'[2]10ud'!M67</f>
        <v>394</v>
      </c>
      <c r="N16" s="81">
        <f>+'[2]10ud'!N67</f>
        <v>21.3781877373847</v>
      </c>
      <c r="O16" s="105">
        <f>+'[2]10ud'!O67</f>
        <v>93.36492890995261</v>
      </c>
      <c r="P16" s="12">
        <f>+'[2]10ud'!P67</f>
        <v>195</v>
      </c>
      <c r="Q16" s="81">
        <f>+'[2]10ud'!Q67</f>
        <v>10.580575149213239</v>
      </c>
      <c r="R16" s="105">
        <f>+'[2]10ud'!R67</f>
        <v>91.549295774647888</v>
      </c>
      <c r="S16" s="12">
        <f>+'[2]10ud'!S67</f>
        <v>252</v>
      </c>
      <c r="T16" s="81">
        <f>+'[2]10ud'!T67</f>
        <v>13.673358654367879</v>
      </c>
      <c r="U16" s="105">
        <f>+'[2]10ud'!U67</f>
        <v>76.829268292682926</v>
      </c>
      <c r="V16" s="12">
        <f>+'[2]10ud'!V67</f>
        <v>196</v>
      </c>
      <c r="W16" s="81">
        <f>+'[2]10ud'!W67</f>
        <v>10.634834508952794</v>
      </c>
      <c r="X16" s="81">
        <f>+'[2]10ud'!X67</f>
        <v>92.018779342723008</v>
      </c>
    </row>
    <row r="17" spans="1:24" ht="15" customHeight="1" x14ac:dyDescent="0.2">
      <c r="A17" s="18" t="s">
        <v>32</v>
      </c>
      <c r="B17" s="12">
        <f>+'[2]10ud'!B71</f>
        <v>1799</v>
      </c>
      <c r="C17" s="105">
        <f>+'[2]10ud'!C71</f>
        <v>88.446411012782704</v>
      </c>
      <c r="D17" s="12">
        <f>+'[2]10ud'!D71</f>
        <v>269</v>
      </c>
      <c r="E17" s="81">
        <f>+'[2]10ud'!E71</f>
        <v>14.952751528627015</v>
      </c>
      <c r="F17" s="105">
        <f>+'[2]10ud'!F71</f>
        <v>100.37313432835822</v>
      </c>
      <c r="G17" s="12">
        <f>+'[2]10ud'!G71</f>
        <v>178</v>
      </c>
      <c r="H17" s="81">
        <f>+'[2]10ud'!H71</f>
        <v>9.8943857698721516</v>
      </c>
      <c r="I17" s="105">
        <f>+'[2]10ud'!I71</f>
        <v>89</v>
      </c>
      <c r="J17" s="12">
        <f>+'[2]10ud'!J71</f>
        <v>352</v>
      </c>
      <c r="K17" s="81">
        <f>+'[2]10ud'!K71</f>
        <v>19.566425792106727</v>
      </c>
      <c r="L17" s="81">
        <f>+'[2]10ud'!L71</f>
        <v>94.623655913978496</v>
      </c>
      <c r="M17" s="12">
        <f>+'[2]10ud'!M71</f>
        <v>374</v>
      </c>
      <c r="N17" s="81">
        <f>+'[2]10ud'!N71</f>
        <v>20.789327404113397</v>
      </c>
      <c r="O17" s="105">
        <f>+'[2]10ud'!O71</f>
        <v>87.179487179487182</v>
      </c>
      <c r="P17" s="12">
        <f>+'[2]10ud'!P71</f>
        <v>189</v>
      </c>
      <c r="Q17" s="81">
        <f>+'[2]10ud'!Q71</f>
        <v>10.505836575875486</v>
      </c>
      <c r="R17" s="105">
        <f>+'[2]10ud'!R71</f>
        <v>93.564356435643575</v>
      </c>
      <c r="S17" s="12">
        <f>+'[2]10ud'!S71</f>
        <v>231</v>
      </c>
      <c r="T17" s="81">
        <f>+'[2]10ud'!T71</f>
        <v>12.840466926070038</v>
      </c>
      <c r="U17" s="105">
        <f>+'[2]10ud'!U71</f>
        <v>73.333333333333329</v>
      </c>
      <c r="V17" s="12">
        <f>+'[2]10ud'!V71</f>
        <v>206</v>
      </c>
      <c r="W17" s="81">
        <f>+'[2]10ud'!W71</f>
        <v>11.450806003335186</v>
      </c>
      <c r="X17" s="81">
        <f>+'[2]10ud'!X71</f>
        <v>83.064516129032256</v>
      </c>
    </row>
    <row r="18" spans="1:24" ht="15" customHeight="1" x14ac:dyDescent="0.2">
      <c r="A18" s="18" t="s">
        <v>33</v>
      </c>
      <c r="B18" s="12">
        <f>+'[2]10ud'!B76</f>
        <v>1341</v>
      </c>
      <c r="C18" s="105">
        <f>+'[2]10ud'!C76</f>
        <v>100.67567567567568</v>
      </c>
      <c r="D18" s="12">
        <f>+'[2]10ud'!D76</f>
        <v>172</v>
      </c>
      <c r="E18" s="81">
        <f>+'[2]10ud'!E76</f>
        <v>12.826249067859807</v>
      </c>
      <c r="F18" s="105">
        <f>+'[2]10ud'!F76</f>
        <v>118.62068965517241</v>
      </c>
      <c r="G18" s="12">
        <f>+'[2]10ud'!G76</f>
        <v>154</v>
      </c>
      <c r="H18" s="81">
        <f>+'[2]10ud'!H76</f>
        <v>11.483967188665176</v>
      </c>
      <c r="I18" s="105">
        <f>+'[2]10ud'!I76</f>
        <v>101.98675496688743</v>
      </c>
      <c r="J18" s="12">
        <f>+'[2]10ud'!J76</f>
        <v>288</v>
      </c>
      <c r="K18" s="81">
        <f>+'[2]10ud'!K76</f>
        <v>21.476510067114095</v>
      </c>
      <c r="L18" s="81">
        <f>+'[2]10ud'!L76</f>
        <v>101.40845070422534</v>
      </c>
      <c r="M18" s="12">
        <f>+'[2]10ud'!M76</f>
        <v>328</v>
      </c>
      <c r="N18" s="81">
        <f>+'[2]10ud'!N76</f>
        <v>24.459358687546604</v>
      </c>
      <c r="O18" s="105">
        <f>+'[2]10ud'!O76</f>
        <v>103.14465408805032</v>
      </c>
      <c r="P18" s="12">
        <f>+'[2]10ud'!P76</f>
        <v>114</v>
      </c>
      <c r="Q18" s="81">
        <f>+'[2]10ud'!Q76</f>
        <v>8.5011185682326627</v>
      </c>
      <c r="R18" s="105">
        <f>+'[2]10ud'!R76</f>
        <v>96.610169491525426</v>
      </c>
      <c r="S18" s="12">
        <f>+'[2]10ud'!S76</f>
        <v>163</v>
      </c>
      <c r="T18" s="81">
        <f>+'[2]10ud'!T76</f>
        <v>12.155108128262491</v>
      </c>
      <c r="U18" s="105">
        <f>+'[2]10ud'!U76</f>
        <v>88.58695652173914</v>
      </c>
      <c r="V18" s="12">
        <f>+'[2]10ud'!V76</f>
        <v>122</v>
      </c>
      <c r="W18" s="81">
        <f>+'[2]10ud'!W76</f>
        <v>9.0976882923191642</v>
      </c>
      <c r="X18" s="81">
        <f>+'[2]10ud'!X76</f>
        <v>92.424242424242422</v>
      </c>
    </row>
    <row r="19" spans="1:24" ht="15" customHeight="1" x14ac:dyDescent="0.2">
      <c r="A19" s="25" t="s">
        <v>34</v>
      </c>
      <c r="B19" s="26">
        <f>+'[2]10ud'!B82</f>
        <v>3094</v>
      </c>
      <c r="C19" s="106">
        <f>+'[2]10ud'!C82</f>
        <v>107.88005578800556</v>
      </c>
      <c r="D19" s="26">
        <f>+'[2]10ud'!D82</f>
        <v>384</v>
      </c>
      <c r="E19" s="83">
        <f>+'[2]10ud'!E82</f>
        <v>12.411118293471235</v>
      </c>
      <c r="F19" s="106">
        <f>+'[2]10ud'!F82</f>
        <v>118.88544891640866</v>
      </c>
      <c r="G19" s="26">
        <f>+'[2]10ud'!G82</f>
        <v>322</v>
      </c>
      <c r="H19" s="83">
        <f>+'[2]10ud'!H82</f>
        <v>10.407239819004525</v>
      </c>
      <c r="I19" s="106">
        <f>+'[2]10ud'!I82</f>
        <v>114.18439716312056</v>
      </c>
      <c r="J19" s="26">
        <f>+'[2]10ud'!J82</f>
        <v>527</v>
      </c>
      <c r="K19" s="83">
        <f>+'[2]10ud'!K82</f>
        <v>17.032967032967033</v>
      </c>
      <c r="L19" s="83">
        <f>+'[2]10ud'!L82</f>
        <v>94.275491949910545</v>
      </c>
      <c r="M19" s="26">
        <f>+'[2]10ud'!M82</f>
        <v>709</v>
      </c>
      <c r="N19" s="83">
        <f>+'[2]10ud'!N82</f>
        <v>22.915319974143504</v>
      </c>
      <c r="O19" s="106">
        <f>+'[2]10ud'!O82</f>
        <v>110.95461658841941</v>
      </c>
      <c r="P19" s="26">
        <f>+'[2]10ud'!P82</f>
        <v>294</v>
      </c>
      <c r="Q19" s="83">
        <f>+'[2]10ud'!Q82</f>
        <v>9.502262443438914</v>
      </c>
      <c r="R19" s="106">
        <f>+'[2]10ud'!R82</f>
        <v>112.21374045801527</v>
      </c>
      <c r="S19" s="26">
        <f>+'[2]10ud'!S82</f>
        <v>542</v>
      </c>
      <c r="T19" s="83">
        <f>+'[2]10ud'!T82</f>
        <v>17.517776341305751</v>
      </c>
      <c r="U19" s="106">
        <f>+'[2]10ud'!U82</f>
        <v>118.59956236323852</v>
      </c>
      <c r="V19" s="26">
        <f>+'[2]10ud'!V82</f>
        <v>316</v>
      </c>
      <c r="W19" s="83">
        <f>+'[2]10ud'!W82</f>
        <v>10.213316095669036</v>
      </c>
      <c r="X19" s="83">
        <f>+'[2]10ud'!X82</f>
        <v>91.329479768786129</v>
      </c>
    </row>
    <row r="21" spans="1:24" ht="15" customHeight="1" x14ac:dyDescent="0.25">
      <c r="A21" s="68" t="s">
        <v>147</v>
      </c>
    </row>
  </sheetData>
  <mergeCells count="8">
    <mergeCell ref="S3:U3"/>
    <mergeCell ref="V3:X3"/>
    <mergeCell ref="B3:C3"/>
    <mergeCell ref="D3:F3"/>
    <mergeCell ref="G3:I3"/>
    <mergeCell ref="J3:L3"/>
    <mergeCell ref="M3:O3"/>
    <mergeCell ref="P3:R3"/>
  </mergeCells>
  <hyperlinks>
    <hyperlink ref="A21" location="Kazalo!A1" display="nazaj na kazalo" xr:uid="{D9EC6498-9FBE-45DC-A1B1-1CE9DA4627C6}"/>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26"/>
  <sheetViews>
    <sheetView showGridLines="0" tabSelected="1" workbookViewId="0"/>
  </sheetViews>
  <sheetFormatPr defaultColWidth="9.109375" defaultRowHeight="15" customHeight="1" x14ac:dyDescent="0.2"/>
  <cols>
    <col min="1" max="1" width="19.33203125" style="6" customWidth="1"/>
    <col min="2" max="2" width="6.5546875" style="6" bestFit="1" customWidth="1"/>
    <col min="3" max="3" width="5.5546875" style="6" bestFit="1" customWidth="1"/>
    <col min="4" max="19" width="5.5546875" style="6" customWidth="1"/>
    <col min="20" max="20" width="4.33203125" style="6" customWidth="1"/>
    <col min="21" max="22" width="5.5546875" style="6" customWidth="1"/>
    <col min="23" max="23" width="4.6640625" style="6" customWidth="1"/>
    <col min="24" max="24" width="5.109375" style="6" customWidth="1"/>
    <col min="25" max="25" width="6.6640625" style="6" customWidth="1"/>
    <col min="26" max="16384" width="9.109375" style="6"/>
  </cols>
  <sheetData>
    <row r="1" spans="1:26" ht="15" customHeight="1" x14ac:dyDescent="0.25">
      <c r="A1" s="9" t="s">
        <v>178</v>
      </c>
      <c r="B1" s="1"/>
      <c r="C1" s="1"/>
      <c r="D1" s="1"/>
      <c r="E1" s="1"/>
      <c r="F1" s="1"/>
      <c r="G1" s="1"/>
      <c r="H1" s="1"/>
      <c r="I1" s="1"/>
      <c r="J1" s="1"/>
      <c r="K1" s="1"/>
      <c r="L1" s="1"/>
    </row>
    <row r="2" spans="1:26" ht="15" customHeight="1" x14ac:dyDescent="0.2">
      <c r="A2" s="1"/>
      <c r="B2" s="1"/>
      <c r="C2" s="1"/>
      <c r="D2" s="1"/>
      <c r="E2" s="1"/>
      <c r="F2" s="1"/>
      <c r="G2" s="1"/>
      <c r="H2" s="1"/>
      <c r="I2" s="1"/>
      <c r="J2" s="1"/>
      <c r="K2" s="1"/>
      <c r="L2" s="1"/>
    </row>
    <row r="3" spans="1:26" ht="15" customHeight="1" x14ac:dyDescent="0.2">
      <c r="A3" s="160"/>
      <c r="B3" s="389" t="s">
        <v>0</v>
      </c>
      <c r="C3" s="391"/>
      <c r="D3" s="389" t="s">
        <v>83</v>
      </c>
      <c r="E3" s="390"/>
      <c r="F3" s="390"/>
      <c r="G3" s="389" t="s">
        <v>84</v>
      </c>
      <c r="H3" s="390"/>
      <c r="I3" s="391"/>
      <c r="J3" s="390" t="s">
        <v>85</v>
      </c>
      <c r="K3" s="390"/>
      <c r="L3" s="390"/>
      <c r="M3" s="389" t="s">
        <v>86</v>
      </c>
      <c r="N3" s="390"/>
      <c r="O3" s="391"/>
      <c r="P3" s="389" t="s">
        <v>150</v>
      </c>
      <c r="Q3" s="390"/>
      <c r="R3" s="390"/>
      <c r="S3" s="389" t="s">
        <v>87</v>
      </c>
      <c r="T3" s="390"/>
      <c r="U3" s="391"/>
      <c r="V3" s="390" t="s">
        <v>88</v>
      </c>
      <c r="W3" s="390"/>
      <c r="X3" s="390"/>
    </row>
    <row r="4" spans="1:26" ht="15" customHeight="1" x14ac:dyDescent="0.2">
      <c r="A4" s="161" t="s">
        <v>89</v>
      </c>
      <c r="B4" s="256"/>
      <c r="C4" s="145" t="str">
        <f>Obdobja!B11</f>
        <v>II 26</v>
      </c>
      <c r="D4" s="256"/>
      <c r="E4" s="257"/>
      <c r="F4" s="145" t="str">
        <f>Obdobja!B11</f>
        <v>II 26</v>
      </c>
      <c r="G4" s="256"/>
      <c r="H4" s="257"/>
      <c r="I4" s="145" t="str">
        <f>Obdobja!B11</f>
        <v>II 26</v>
      </c>
      <c r="J4" s="256"/>
      <c r="K4" s="257"/>
      <c r="L4" s="141" t="str">
        <f>Obdobja!B11</f>
        <v>II 26</v>
      </c>
      <c r="M4" s="256"/>
      <c r="N4" s="257"/>
      <c r="O4" s="145" t="str">
        <f>Obdobja!B11</f>
        <v>II 26</v>
      </c>
      <c r="P4" s="256"/>
      <c r="Q4" s="257"/>
      <c r="R4" s="145" t="str">
        <f>Obdobja!B11</f>
        <v>II 26</v>
      </c>
      <c r="S4" s="256"/>
      <c r="T4" s="257"/>
      <c r="U4" s="145" t="str">
        <f>Obdobja!B11</f>
        <v>II 26</v>
      </c>
      <c r="V4" s="256"/>
      <c r="W4" s="257"/>
      <c r="X4" s="141" t="str">
        <f>Obdobja!B11</f>
        <v>II 26</v>
      </c>
    </row>
    <row r="5" spans="1:26" ht="15" customHeight="1" x14ac:dyDescent="0.2">
      <c r="A5" s="162" t="s">
        <v>60</v>
      </c>
      <c r="B5" s="166" t="str">
        <f>Obdobja!B11</f>
        <v>II 26</v>
      </c>
      <c r="C5" s="168" t="str">
        <f>Obdobja!C11</f>
        <v>II 25</v>
      </c>
      <c r="D5" s="166" t="str">
        <f>Obdobja!B11</f>
        <v>II 26</v>
      </c>
      <c r="E5" s="167" t="s">
        <v>73</v>
      </c>
      <c r="F5" s="168" t="str">
        <f>Obdobja!C11</f>
        <v>II 25</v>
      </c>
      <c r="G5" s="166" t="str">
        <f>Obdobja!B11</f>
        <v>II 26</v>
      </c>
      <c r="H5" s="167" t="s">
        <v>73</v>
      </c>
      <c r="I5" s="168" t="str">
        <f>Obdobja!C11</f>
        <v>II 25</v>
      </c>
      <c r="J5" s="166" t="str">
        <f>Obdobja!B11</f>
        <v>II 26</v>
      </c>
      <c r="K5" s="167" t="s">
        <v>73</v>
      </c>
      <c r="L5" s="167" t="str">
        <f>Obdobja!C11</f>
        <v>II 25</v>
      </c>
      <c r="M5" s="166" t="str">
        <f>Obdobja!B11</f>
        <v>II 26</v>
      </c>
      <c r="N5" s="167" t="s">
        <v>73</v>
      </c>
      <c r="O5" s="168" t="str">
        <f>Obdobja!C11</f>
        <v>II 25</v>
      </c>
      <c r="P5" s="166" t="str">
        <f>Obdobja!B11</f>
        <v>II 26</v>
      </c>
      <c r="Q5" s="167" t="s">
        <v>73</v>
      </c>
      <c r="R5" s="168" t="str">
        <f>Obdobja!C11</f>
        <v>II 25</v>
      </c>
      <c r="S5" s="166" t="str">
        <f>Obdobja!B11</f>
        <v>II 26</v>
      </c>
      <c r="T5" s="167" t="s">
        <v>73</v>
      </c>
      <c r="U5" s="168" t="str">
        <f>Obdobja!C11</f>
        <v>II 25</v>
      </c>
      <c r="V5" s="166" t="str">
        <f>Obdobja!B11</f>
        <v>II 26</v>
      </c>
      <c r="W5" s="167" t="s">
        <v>73</v>
      </c>
      <c r="X5" s="167" t="str">
        <f>Obdobja!C11</f>
        <v>II 25</v>
      </c>
    </row>
    <row r="6" spans="1:26" ht="15" customHeight="1" x14ac:dyDescent="0.2">
      <c r="A6" s="21" t="s">
        <v>22</v>
      </c>
      <c r="B6" s="22">
        <f>+'[6]Stanje BO'!C4</f>
        <v>48096</v>
      </c>
      <c r="C6" s="103">
        <f>+B6/'[5]Stanje BO'!C4*100</f>
        <v>99.623016694974936</v>
      </c>
      <c r="D6" s="22">
        <f>+'[6]S 15-24'!C4</f>
        <v>5431</v>
      </c>
      <c r="E6" s="75">
        <f>+D6/B6*100</f>
        <v>11.291999334664006</v>
      </c>
      <c r="F6" s="103">
        <f>+D6/'[5]S 15-24'!C4*100</f>
        <v>108.16570404301933</v>
      </c>
      <c r="G6" s="22">
        <f>+'[6]S 25-29'!C4</f>
        <v>5112</v>
      </c>
      <c r="H6" s="75">
        <f>+G6/B6*100</f>
        <v>10.62874251497006</v>
      </c>
      <c r="I6" s="103">
        <f>+G6/'[5]S 25-29'!C4*100</f>
        <v>103.21017565112054</v>
      </c>
      <c r="J6" s="22">
        <f>+'[6]S 30-39'!C4</f>
        <v>9998</v>
      </c>
      <c r="K6" s="75">
        <f>+J6/$B6*100</f>
        <v>20.78759148369927</v>
      </c>
      <c r="L6" s="75">
        <f>+J6/'[5]S 30-39'!C4*100</f>
        <v>98.609330308708948</v>
      </c>
      <c r="M6" s="22">
        <f>+'[6]S 40-49'!C4</f>
        <v>11133</v>
      </c>
      <c r="N6" s="75">
        <f>+M6/$B6*100</f>
        <v>23.147455089820358</v>
      </c>
      <c r="O6" s="103">
        <f>+M6/'[5]S 40-49'!C4*100</f>
        <v>100.80586743933357</v>
      </c>
      <c r="P6" s="22">
        <f>+'[6]S 50-54'!C4</f>
        <v>4838</v>
      </c>
      <c r="Q6" s="75">
        <f>+P6/$B6*100</f>
        <v>10.059048569527612</v>
      </c>
      <c r="R6" s="103">
        <f>+P6/'[5]S 50-54'!C4*100</f>
        <v>103.08970807585767</v>
      </c>
      <c r="S6" s="22">
        <f>+'[6]S 55-59'!C4</f>
        <v>6286</v>
      </c>
      <c r="T6" s="75">
        <f>+S6/$B6*100</f>
        <v>13.069693945442449</v>
      </c>
      <c r="U6" s="103">
        <f>+S6/'[5]S 55-59'!C4*100</f>
        <v>90.264215967834588</v>
      </c>
      <c r="V6" s="22">
        <f>+'[6]S 60+'!C4</f>
        <v>5298</v>
      </c>
      <c r="W6" s="75">
        <f>+V6/$B6*100</f>
        <v>11.015469061876248</v>
      </c>
      <c r="X6" s="75">
        <f>+V6/'[5]S 60+'!C4*100</f>
        <v>96.961932650073209</v>
      </c>
      <c r="Z6" s="7"/>
    </row>
    <row r="7" spans="1:26"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6" ht="15" customHeight="1" x14ac:dyDescent="0.2">
      <c r="A8" s="70" t="s">
        <v>35</v>
      </c>
      <c r="B8" s="71">
        <f>+'[6]Stanje BO'!C6</f>
        <v>26772</v>
      </c>
      <c r="C8" s="119">
        <f>+B8/'[5]Stanje BO'!C6*100</f>
        <v>94.831922354858136</v>
      </c>
      <c r="D8" s="71">
        <f>+'[6]S 15-24'!C6</f>
        <v>3489</v>
      </c>
      <c r="E8" s="79">
        <f t="shared" ref="E8:E16" si="0">+D8/B8*100</f>
        <v>13.032272523532049</v>
      </c>
      <c r="F8" s="119">
        <f>+D8/'[5]S 15-24'!C6*100</f>
        <v>104.11817367949865</v>
      </c>
      <c r="G8" s="71">
        <f>+'[6]S 25-29'!C6</f>
        <v>2911</v>
      </c>
      <c r="H8" s="79">
        <f t="shared" ref="H8:H16" si="1">+G8/B8*100</f>
        <v>10.873300463170477</v>
      </c>
      <c r="I8" s="119">
        <f>+G8/'[5]S 25-29'!C6*100</f>
        <v>98.778418730912804</v>
      </c>
      <c r="J8" s="71">
        <f>+'[6]S 30-39'!C6</f>
        <v>5381</v>
      </c>
      <c r="K8" s="79">
        <f t="shared" ref="K8:K16" si="2">+J8/$B8*100</f>
        <v>20.099357537725982</v>
      </c>
      <c r="L8" s="79">
        <f>+J8/'[5]S 30-39'!C6*100</f>
        <v>93.566336289340981</v>
      </c>
      <c r="M8" s="71">
        <f>+'[6]S 40-49'!C6</f>
        <v>5919</v>
      </c>
      <c r="N8" s="79">
        <f t="shared" ref="N8:N16" si="3">+M8/$B8*100</f>
        <v>22.108919766920661</v>
      </c>
      <c r="O8" s="119">
        <f>+M8/'[5]S 40-49'!C6*100</f>
        <v>96.165718927701064</v>
      </c>
      <c r="P8" s="71">
        <f>+'[6]S 50-54'!C6</f>
        <v>2628</v>
      </c>
      <c r="Q8" s="79">
        <f t="shared" ref="Q8:Q16" si="4">+P8/$B8*100</f>
        <v>9.8162259076647249</v>
      </c>
      <c r="R8" s="119">
        <f>+P8/'[5]S 50-54'!C6*100</f>
        <v>96.193265007320647</v>
      </c>
      <c r="S8" s="71">
        <f>+'[6]S 55-59'!C6</f>
        <v>3595</v>
      </c>
      <c r="T8" s="79">
        <f t="shared" ref="T8:T16" si="5">+S8/$B8*100</f>
        <v>13.428208576124309</v>
      </c>
      <c r="U8" s="119">
        <f>+S8/'[5]S 55-59'!C6*100</f>
        <v>85.963653754184605</v>
      </c>
      <c r="V8" s="71">
        <f>+'[6]S 60+'!C6</f>
        <v>2849</v>
      </c>
      <c r="W8" s="79">
        <f t="shared" ref="W8:W16" si="6">+V8/$B8*100</f>
        <v>10.641715224861796</v>
      </c>
      <c r="X8" s="79">
        <f>+V8/'[5]S 60+'!C6*100</f>
        <v>91.519434628975262</v>
      </c>
    </row>
    <row r="9" spans="1:26" ht="15" customHeight="1" x14ac:dyDescent="0.2">
      <c r="A9" s="43" t="s">
        <v>41</v>
      </c>
      <c r="B9" s="12">
        <f>+'[6]Stanje BO'!C7</f>
        <v>3445</v>
      </c>
      <c r="C9" s="105">
        <f>+B9/'[5]Stanje BO'!C7*100</f>
        <v>91.427813163481957</v>
      </c>
      <c r="D9" s="12">
        <f>+'[6]S 15-24'!C7</f>
        <v>576</v>
      </c>
      <c r="E9" s="81">
        <f t="shared" si="0"/>
        <v>16.719883889695211</v>
      </c>
      <c r="F9" s="105">
        <f>+D9/'[5]S 15-24'!C7*100</f>
        <v>101.58730158730158</v>
      </c>
      <c r="G9" s="12">
        <f>+'[6]S 25-29'!C7</f>
        <v>445</v>
      </c>
      <c r="H9" s="81">
        <f t="shared" si="1"/>
        <v>12.917271407837447</v>
      </c>
      <c r="I9" s="105">
        <f>+G9/'[5]S 25-29'!C7*100</f>
        <v>99.330357142857139</v>
      </c>
      <c r="J9" s="12">
        <f>+'[6]S 30-39'!C7</f>
        <v>793</v>
      </c>
      <c r="K9" s="81">
        <f t="shared" si="2"/>
        <v>23.018867924528301</v>
      </c>
      <c r="L9" s="81">
        <f>+J9/'[5]S 30-39'!C7*100</f>
        <v>90.940366972477065</v>
      </c>
      <c r="M9" s="12">
        <f>+'[6]S 40-49'!C7</f>
        <v>746</v>
      </c>
      <c r="N9" s="81">
        <f t="shared" si="3"/>
        <v>21.654571843251087</v>
      </c>
      <c r="O9" s="105">
        <f>+M9/'[5]S 40-49'!C7*100</f>
        <v>94.191919191919197</v>
      </c>
      <c r="P9" s="12">
        <f>+'[6]S 50-54'!C7</f>
        <v>251</v>
      </c>
      <c r="Q9" s="81">
        <f t="shared" si="4"/>
        <v>7.2859216255442671</v>
      </c>
      <c r="R9" s="105">
        <f>+P9/'[5]S 50-54'!C7*100</f>
        <v>91.272727272727266</v>
      </c>
      <c r="S9" s="12">
        <f>+'[6]S 55-59'!C7</f>
        <v>393</v>
      </c>
      <c r="T9" s="81">
        <f t="shared" si="5"/>
        <v>11.407837445573294</v>
      </c>
      <c r="U9" s="105">
        <f>+S9/'[5]S 55-59'!C7*100</f>
        <v>77.514792899408278</v>
      </c>
      <c r="V9" s="12">
        <f>+'[6]S 60+'!C7</f>
        <v>241</v>
      </c>
      <c r="W9" s="81">
        <f t="shared" si="6"/>
        <v>6.9956458635703918</v>
      </c>
      <c r="X9" s="81">
        <f>+V9/'[5]S 60+'!C7*100</f>
        <v>78.501628664495115</v>
      </c>
    </row>
    <row r="10" spans="1:26" ht="15" customHeight="1" x14ac:dyDescent="0.2">
      <c r="A10" s="43" t="s">
        <v>38</v>
      </c>
      <c r="B10" s="12">
        <f>+'[6]Stanje BO'!C8</f>
        <v>1609</v>
      </c>
      <c r="C10" s="105">
        <f>+B10/'[5]Stanje BO'!C8*100</f>
        <v>101.77103099304239</v>
      </c>
      <c r="D10" s="12">
        <f>+'[6]S 15-24'!C8</f>
        <v>193</v>
      </c>
      <c r="E10" s="81">
        <f t="shared" si="0"/>
        <v>11.995027967681789</v>
      </c>
      <c r="F10" s="105">
        <f>+D10/'[5]S 15-24'!C8*100</f>
        <v>109.03954802259888</v>
      </c>
      <c r="G10" s="12">
        <f>+'[6]S 25-29'!C8</f>
        <v>151</v>
      </c>
      <c r="H10" s="81">
        <f t="shared" si="1"/>
        <v>9.384711000621504</v>
      </c>
      <c r="I10" s="105">
        <f>+G10/'[5]S 25-29'!C8*100</f>
        <v>94.968553459119505</v>
      </c>
      <c r="J10" s="12">
        <f>+'[6]S 30-39'!C8</f>
        <v>289</v>
      </c>
      <c r="K10" s="81">
        <f t="shared" si="2"/>
        <v>17.961466749533873</v>
      </c>
      <c r="L10" s="81">
        <f>+J10/'[5]S 30-39'!C8*100</f>
        <v>96.013289036544847</v>
      </c>
      <c r="M10" s="12">
        <f>+'[6]S 40-49'!C8</f>
        <v>361</v>
      </c>
      <c r="N10" s="81">
        <f t="shared" si="3"/>
        <v>22.436295835922934</v>
      </c>
      <c r="O10" s="105">
        <f>+M10/'[5]S 40-49'!C8*100</f>
        <v>106.17647058823529</v>
      </c>
      <c r="P10" s="12">
        <f>+'[6]S 50-54'!C8</f>
        <v>168</v>
      </c>
      <c r="Q10" s="81">
        <f t="shared" si="4"/>
        <v>10.441267868241145</v>
      </c>
      <c r="R10" s="105">
        <f>+P10/'[5]S 50-54'!C8*100</f>
        <v>102.4390243902439</v>
      </c>
      <c r="S10" s="12">
        <f>+'[6]S 55-59'!C8</f>
        <v>276</v>
      </c>
      <c r="T10" s="81">
        <f t="shared" si="5"/>
        <v>17.153511497824738</v>
      </c>
      <c r="U10" s="105">
        <f>+S10/'[5]S 55-59'!C8*100</f>
        <v>104.94296577946768</v>
      </c>
      <c r="V10" s="12">
        <f>+'[6]S 60+'!C8</f>
        <v>171</v>
      </c>
      <c r="W10" s="81">
        <f t="shared" si="6"/>
        <v>10.627719080174021</v>
      </c>
      <c r="X10" s="81">
        <f>+V10/'[5]S 60+'!C8*100</f>
        <v>96.610169491525426</v>
      </c>
    </row>
    <row r="11" spans="1:26" ht="15" customHeight="1" x14ac:dyDescent="0.2">
      <c r="A11" s="43" t="s">
        <v>37</v>
      </c>
      <c r="B11" s="12">
        <f>+'[6]Stanje BO'!C9</f>
        <v>8328</v>
      </c>
      <c r="C11" s="105">
        <f>+B11/'[5]Stanje BO'!C9*100</f>
        <v>95.889464594127801</v>
      </c>
      <c r="D11" s="12">
        <f>+'[6]S 15-24'!C9</f>
        <v>1060</v>
      </c>
      <c r="E11" s="81">
        <f t="shared" si="0"/>
        <v>12.728146013448608</v>
      </c>
      <c r="F11" s="105">
        <f>+D11/'[5]S 15-24'!C9*100</f>
        <v>109.05349794238684</v>
      </c>
      <c r="G11" s="12">
        <f>+'[6]S 25-29'!C9</f>
        <v>842</v>
      </c>
      <c r="H11" s="81">
        <f t="shared" si="1"/>
        <v>10.110470701248801</v>
      </c>
      <c r="I11" s="105">
        <f>+G11/'[5]S 25-29'!C9*100</f>
        <v>95.141242937853107</v>
      </c>
      <c r="J11" s="12">
        <f>+'[6]S 30-39'!C9</f>
        <v>1684</v>
      </c>
      <c r="K11" s="81">
        <f t="shared" si="2"/>
        <v>20.220941402497601</v>
      </c>
      <c r="L11" s="81">
        <f>+J11/'[5]S 30-39'!C9*100</f>
        <v>94.659921304103435</v>
      </c>
      <c r="M11" s="12">
        <f>+'[6]S 40-49'!C9</f>
        <v>1817</v>
      </c>
      <c r="N11" s="81">
        <f t="shared" si="3"/>
        <v>21.817963496637848</v>
      </c>
      <c r="O11" s="105">
        <f>+M11/'[5]S 40-49'!C9*100</f>
        <v>93.804852865255555</v>
      </c>
      <c r="P11" s="12">
        <f>+'[6]S 50-54'!C9</f>
        <v>832</v>
      </c>
      <c r="Q11" s="81">
        <f t="shared" si="4"/>
        <v>9.9903938520653206</v>
      </c>
      <c r="R11" s="105">
        <f>+P11/'[5]S 50-54'!C9*100</f>
        <v>96.85681024447031</v>
      </c>
      <c r="S11" s="12">
        <f>+'[6]S 55-59'!C9</f>
        <v>1093</v>
      </c>
      <c r="T11" s="81">
        <f t="shared" si="5"/>
        <v>13.124399615754081</v>
      </c>
      <c r="U11" s="105">
        <f>+S11/'[5]S 55-59'!C9*100</f>
        <v>86.471518987341767</v>
      </c>
      <c r="V11" s="12">
        <f>+'[6]S 60+'!C9</f>
        <v>1000</v>
      </c>
      <c r="W11" s="81">
        <f t="shared" si="6"/>
        <v>12.007684918347742</v>
      </c>
      <c r="X11" s="81">
        <f>+V11/'[5]S 60+'!C9*100</f>
        <v>101.11223458038423</v>
      </c>
    </row>
    <row r="12" spans="1:26" ht="15" customHeight="1" x14ac:dyDescent="0.2">
      <c r="A12" s="43" t="s">
        <v>36</v>
      </c>
      <c r="B12" s="12">
        <f>+'[6]Stanje BO'!C10</f>
        <v>2900</v>
      </c>
      <c r="C12" s="105">
        <f>+B12/'[5]Stanje BO'!C10*100</f>
        <v>88.984351027922671</v>
      </c>
      <c r="D12" s="12">
        <f>+'[6]S 15-24'!C10</f>
        <v>425</v>
      </c>
      <c r="E12" s="81">
        <f t="shared" si="0"/>
        <v>14.655172413793101</v>
      </c>
      <c r="F12" s="105">
        <f>+D12/'[5]S 15-24'!C10*100</f>
        <v>93.818984547461369</v>
      </c>
      <c r="G12" s="12">
        <f>+'[6]S 25-29'!C10</f>
        <v>301</v>
      </c>
      <c r="H12" s="81">
        <f t="shared" si="1"/>
        <v>10.379310344827585</v>
      </c>
      <c r="I12" s="105">
        <f>+G12/'[5]S 25-29'!C10*100</f>
        <v>86.494252873563212</v>
      </c>
      <c r="J12" s="12">
        <f>+'[6]S 30-39'!C10</f>
        <v>585</v>
      </c>
      <c r="K12" s="81">
        <f t="shared" si="2"/>
        <v>20.172413793103448</v>
      </c>
      <c r="L12" s="81">
        <f>+J12/'[5]S 30-39'!C10*100</f>
        <v>93.75</v>
      </c>
      <c r="M12" s="12">
        <f>+'[6]S 40-49'!C10</f>
        <v>606</v>
      </c>
      <c r="N12" s="81">
        <f t="shared" si="3"/>
        <v>20.896551724137932</v>
      </c>
      <c r="O12" s="105">
        <f>+M12/'[5]S 40-49'!C10*100</f>
        <v>93.087557603686633</v>
      </c>
      <c r="P12" s="12">
        <f>+'[6]S 50-54'!C10</f>
        <v>301</v>
      </c>
      <c r="Q12" s="81">
        <f t="shared" si="4"/>
        <v>10.379310344827585</v>
      </c>
      <c r="R12" s="105">
        <f>+P12/'[5]S 50-54'!C10*100</f>
        <v>86.494252873563212</v>
      </c>
      <c r="S12" s="12">
        <f>+'[6]S 55-59'!C10</f>
        <v>374</v>
      </c>
      <c r="T12" s="81">
        <f t="shared" si="5"/>
        <v>12.896551724137931</v>
      </c>
      <c r="U12" s="105">
        <f>+S12/'[5]S 55-59'!C10*100</f>
        <v>78.902953586497887</v>
      </c>
      <c r="V12" s="12">
        <f>+'[6]S 60+'!C10</f>
        <v>308</v>
      </c>
      <c r="W12" s="81">
        <f t="shared" si="6"/>
        <v>10.620689655172413</v>
      </c>
      <c r="X12" s="81">
        <f>+V12/'[5]S 60+'!C10*100</f>
        <v>85.318559556786695</v>
      </c>
    </row>
    <row r="13" spans="1:26" ht="15" customHeight="1" x14ac:dyDescent="0.2">
      <c r="A13" s="43" t="s">
        <v>468</v>
      </c>
      <c r="B13" s="12">
        <f>+'[6]Stanje BO'!C11</f>
        <v>1817</v>
      </c>
      <c r="C13" s="105">
        <f>+B13/'[5]Stanje BO'!C11*100</f>
        <v>89.24361493123773</v>
      </c>
      <c r="D13" s="12">
        <f>+'[6]S 15-24'!C11</f>
        <v>249</v>
      </c>
      <c r="E13" s="81">
        <f t="shared" si="0"/>
        <v>13.703907539900936</v>
      </c>
      <c r="F13" s="105">
        <f>+D13/'[5]S 15-24'!C11*100</f>
        <v>104.18410041841004</v>
      </c>
      <c r="G13" s="12">
        <f>+'[6]S 25-29'!C11</f>
        <v>188</v>
      </c>
      <c r="H13" s="81">
        <f t="shared" si="1"/>
        <v>10.34672537149147</v>
      </c>
      <c r="I13" s="105">
        <f>+G13/'[5]S 25-29'!C11*100</f>
        <v>92.610837438423644</v>
      </c>
      <c r="J13" s="12">
        <f>+'[6]S 30-39'!C11</f>
        <v>346</v>
      </c>
      <c r="K13" s="81">
        <f t="shared" si="2"/>
        <v>19.042377545404513</v>
      </c>
      <c r="L13" s="81">
        <f>+J13/'[5]S 30-39'!C11*100</f>
        <v>89.405684754521957</v>
      </c>
      <c r="M13" s="12">
        <f>+'[6]S 40-49'!C11</f>
        <v>386</v>
      </c>
      <c r="N13" s="81">
        <f t="shared" si="3"/>
        <v>21.243808475509081</v>
      </c>
      <c r="O13" s="105">
        <f>+M13/'[5]S 40-49'!C11*100</f>
        <v>90.823529411764696</v>
      </c>
      <c r="P13" s="12">
        <f>+'[6]S 50-54'!C11</f>
        <v>195</v>
      </c>
      <c r="Q13" s="81">
        <f t="shared" si="4"/>
        <v>10.731975784259769</v>
      </c>
      <c r="R13" s="105">
        <f>+P13/'[5]S 50-54'!C11*100</f>
        <v>98.984771573604064</v>
      </c>
      <c r="S13" s="12">
        <f>+'[6]S 55-59'!C11</f>
        <v>238</v>
      </c>
      <c r="T13" s="81">
        <f t="shared" si="5"/>
        <v>13.09851403412218</v>
      </c>
      <c r="U13" s="105">
        <f>+S13/'[5]S 55-59'!C11*100</f>
        <v>72.560975609756099</v>
      </c>
      <c r="V13" s="12">
        <f>+'[6]S 60+'!C11</f>
        <v>215</v>
      </c>
      <c r="W13" s="81">
        <f t="shared" si="6"/>
        <v>11.832691249312052</v>
      </c>
      <c r="X13" s="81">
        <f>+V13/'[5]S 60+'!C11*100</f>
        <v>83.657587548638134</v>
      </c>
    </row>
    <row r="14" spans="1:26" ht="15" customHeight="1" x14ac:dyDescent="0.2">
      <c r="A14" s="43" t="s">
        <v>469</v>
      </c>
      <c r="B14" s="12">
        <f>+'[6]Stanje BO'!C12</f>
        <v>956</v>
      </c>
      <c r="C14" s="105">
        <f>+B14/'[5]Stanje BO'!C12*100</f>
        <v>100.63157894736842</v>
      </c>
      <c r="D14" s="12">
        <f>+'[6]S 15-24'!C12</f>
        <v>118</v>
      </c>
      <c r="E14" s="81">
        <f t="shared" si="0"/>
        <v>12.343096234309623</v>
      </c>
      <c r="F14" s="105">
        <f>+D14/'[5]S 15-24'!C12*100</f>
        <v>95.934959349593498</v>
      </c>
      <c r="G14" s="12">
        <f>+'[6]S 25-29'!C12</f>
        <v>96</v>
      </c>
      <c r="H14" s="81">
        <f t="shared" si="1"/>
        <v>10.0418410041841</v>
      </c>
      <c r="I14" s="105">
        <f>+G14/'[5]S 25-29'!C12*100</f>
        <v>110.34482758620689</v>
      </c>
      <c r="J14" s="12">
        <f>+'[6]S 30-39'!C12</f>
        <v>184</v>
      </c>
      <c r="K14" s="81">
        <f t="shared" si="2"/>
        <v>19.246861924686193</v>
      </c>
      <c r="L14" s="81">
        <f>+J14/'[5]S 30-39'!C12*100</f>
        <v>97.354497354497354</v>
      </c>
      <c r="M14" s="12">
        <f>+'[6]S 40-49'!C12</f>
        <v>209</v>
      </c>
      <c r="N14" s="81">
        <f t="shared" si="3"/>
        <v>21.86192468619247</v>
      </c>
      <c r="O14" s="105">
        <f>+M14/'[5]S 40-49'!C12*100</f>
        <v>105.55555555555556</v>
      </c>
      <c r="P14" s="12">
        <f>+'[6]S 50-54'!C12</f>
        <v>111</v>
      </c>
      <c r="Q14" s="81">
        <f t="shared" si="4"/>
        <v>11.610878661087867</v>
      </c>
      <c r="R14" s="105">
        <f>+P14/'[5]S 50-54'!C12*100</f>
        <v>121.97802197802199</v>
      </c>
      <c r="S14" s="12">
        <f>+'[6]S 55-59'!C12</f>
        <v>129</v>
      </c>
      <c r="T14" s="81">
        <f t="shared" si="5"/>
        <v>13.493723849372385</v>
      </c>
      <c r="U14" s="105">
        <f>+S14/'[5]S 55-59'!C12*100</f>
        <v>95.555555555555557</v>
      </c>
      <c r="V14" s="12">
        <f>+'[6]S 60+'!C12</f>
        <v>109</v>
      </c>
      <c r="W14" s="81">
        <f t="shared" si="6"/>
        <v>11.401673640167365</v>
      </c>
      <c r="X14" s="81">
        <f>+V14/'[5]S 60+'!C12*100</f>
        <v>85.826771653543304</v>
      </c>
    </row>
    <row r="15" spans="1:26" ht="15" customHeight="1" x14ac:dyDescent="0.2">
      <c r="A15" s="43" t="s">
        <v>39</v>
      </c>
      <c r="B15" s="12">
        <f>+'[6]Stanje BO'!C13</f>
        <v>6430</v>
      </c>
      <c r="C15" s="105">
        <f>+B15/'[5]Stanje BO'!C13*100</f>
        <v>96.590055580591866</v>
      </c>
      <c r="D15" s="12">
        <f>+'[6]S 15-24'!C13</f>
        <v>712</v>
      </c>
      <c r="E15" s="81">
        <f t="shared" si="0"/>
        <v>11.073094867807153</v>
      </c>
      <c r="F15" s="105">
        <f>+D15/'[5]S 15-24'!C13*100</f>
        <v>105.01474926253687</v>
      </c>
      <c r="G15" s="12">
        <f>+'[6]S 25-29'!C13</f>
        <v>729</v>
      </c>
      <c r="H15" s="81">
        <f t="shared" si="1"/>
        <v>11.337480559875583</v>
      </c>
      <c r="I15" s="105">
        <f>+G15/'[5]S 25-29'!C13*100</f>
        <v>109.62406015037594</v>
      </c>
      <c r="J15" s="12">
        <f>+'[6]S 30-39'!C13</f>
        <v>1223</v>
      </c>
      <c r="K15" s="81">
        <f t="shared" si="2"/>
        <v>19.020217729393469</v>
      </c>
      <c r="L15" s="81">
        <f>+J15/'[5]S 30-39'!C13*100</f>
        <v>91.954887218045116</v>
      </c>
      <c r="M15" s="12">
        <f>+'[6]S 40-49'!C13</f>
        <v>1479</v>
      </c>
      <c r="N15" s="81">
        <f t="shared" si="3"/>
        <v>23.001555209953345</v>
      </c>
      <c r="O15" s="105">
        <f>+M15/'[5]S 40-49'!C13*100</f>
        <v>98.6</v>
      </c>
      <c r="P15" s="12">
        <f>+'[6]S 50-54'!C13</f>
        <v>656</v>
      </c>
      <c r="Q15" s="81">
        <f t="shared" si="4"/>
        <v>10.20217729393468</v>
      </c>
      <c r="R15" s="105">
        <f>+P15/'[5]S 50-54'!C13*100</f>
        <v>96.898079763663219</v>
      </c>
      <c r="S15" s="12">
        <f>+'[6]S 55-59'!C13</f>
        <v>942</v>
      </c>
      <c r="T15" s="81">
        <f t="shared" si="5"/>
        <v>14.650077760497668</v>
      </c>
      <c r="U15" s="105">
        <f>+S15/'[5]S 55-59'!C13*100</f>
        <v>90.664100096246386</v>
      </c>
      <c r="V15" s="12">
        <f>+'[6]S 60+'!C13</f>
        <v>689</v>
      </c>
      <c r="W15" s="81">
        <f t="shared" si="6"/>
        <v>10.715396578538103</v>
      </c>
      <c r="X15" s="81">
        <f>+V15/'[5]S 60+'!C13*100</f>
        <v>89.713541666666657</v>
      </c>
    </row>
    <row r="16" spans="1:26" ht="15" customHeight="1" x14ac:dyDescent="0.2">
      <c r="A16" s="43" t="s">
        <v>40</v>
      </c>
      <c r="B16" s="12">
        <f>+'[6]Stanje BO'!C14</f>
        <v>1287</v>
      </c>
      <c r="C16" s="105">
        <f>+B16/'[5]Stanje BO'!C14*100</f>
        <v>99.382239382239376</v>
      </c>
      <c r="D16" s="12">
        <f>+'[6]S 15-24'!C14</f>
        <v>156</v>
      </c>
      <c r="E16" s="81">
        <f t="shared" si="0"/>
        <v>12.121212121212121</v>
      </c>
      <c r="F16" s="105">
        <f>+D16/'[5]S 15-24'!C14*100</f>
        <v>109.85915492957747</v>
      </c>
      <c r="G16" s="12">
        <f>+'[6]S 25-29'!C14</f>
        <v>159</v>
      </c>
      <c r="H16" s="81">
        <f t="shared" si="1"/>
        <v>12.354312354312354</v>
      </c>
      <c r="I16" s="105">
        <f>+G16/'[5]S 25-29'!C14*100</f>
        <v>104.60526315789474</v>
      </c>
      <c r="J16" s="12">
        <f>+'[6]S 30-39'!C14</f>
        <v>277</v>
      </c>
      <c r="K16" s="81">
        <f t="shared" si="2"/>
        <v>21.522921522921521</v>
      </c>
      <c r="L16" s="81">
        <f>+J16/'[5]S 30-39'!C14*100</f>
        <v>102.97397769516729</v>
      </c>
      <c r="M16" s="12">
        <f>+'[6]S 40-49'!C14</f>
        <v>315</v>
      </c>
      <c r="N16" s="81">
        <f t="shared" si="3"/>
        <v>24.475524475524477</v>
      </c>
      <c r="O16" s="105">
        <f>+M16/'[5]S 40-49'!C14*100</f>
        <v>100.96153846153845</v>
      </c>
      <c r="P16" s="12">
        <f>+'[6]S 50-54'!C14</f>
        <v>114</v>
      </c>
      <c r="Q16" s="81">
        <f t="shared" si="4"/>
        <v>8.8578088578088572</v>
      </c>
      <c r="R16" s="105">
        <f>+P16/'[5]S 50-54'!C14*100</f>
        <v>94.214876033057848</v>
      </c>
      <c r="S16" s="12">
        <f>+'[6]S 55-59'!C14</f>
        <v>150</v>
      </c>
      <c r="T16" s="81">
        <f t="shared" si="5"/>
        <v>11.655011655011654</v>
      </c>
      <c r="U16" s="105">
        <f>+S16/'[5]S 55-59'!C14*100</f>
        <v>87.20930232558139</v>
      </c>
      <c r="V16" s="12">
        <f>+'[6]S 60+'!C14</f>
        <v>116</v>
      </c>
      <c r="W16" s="81">
        <f t="shared" si="6"/>
        <v>9.0132090132090124</v>
      </c>
      <c r="X16" s="81">
        <f>+V16/'[5]S 60+'!C14*100</f>
        <v>91.338582677165363</v>
      </c>
    </row>
    <row r="17" spans="1:24" ht="15" customHeight="1" x14ac:dyDescent="0.2">
      <c r="A17" s="43"/>
      <c r="B17" s="12"/>
      <c r="C17" s="105"/>
      <c r="D17" s="12"/>
      <c r="E17" s="81"/>
      <c r="F17" s="105"/>
      <c r="G17" s="12"/>
      <c r="H17" s="81"/>
      <c r="I17" s="105"/>
      <c r="J17" s="12"/>
      <c r="K17" s="81"/>
      <c r="L17" s="81"/>
      <c r="M17" s="12"/>
      <c r="N17" s="81"/>
      <c r="O17" s="105"/>
      <c r="P17" s="12"/>
      <c r="Q17" s="81"/>
      <c r="R17" s="105"/>
      <c r="S17" s="12"/>
      <c r="T17" s="81"/>
      <c r="U17" s="105"/>
      <c r="V17" s="12"/>
      <c r="W17" s="81"/>
      <c r="X17" s="81"/>
    </row>
    <row r="18" spans="1:24" ht="15" customHeight="1" x14ac:dyDescent="0.2">
      <c r="A18" s="70" t="s">
        <v>42</v>
      </c>
      <c r="B18" s="71">
        <f>+'[6]Stanje BO'!C16</f>
        <v>19000</v>
      </c>
      <c r="C18" s="119">
        <f>+B18/'[5]Stanje BO'!C16*100</f>
        <v>101.69128666238494</v>
      </c>
      <c r="D18" s="71">
        <f>+'[6]S 15-24'!C16</f>
        <v>1644</v>
      </c>
      <c r="E18" s="79">
        <f>+D18/B18*100</f>
        <v>8.6526315789473696</v>
      </c>
      <c r="F18" s="119">
        <f>+D18/'[5]S 15-24'!C16*100</f>
        <v>108.73015873015872</v>
      </c>
      <c r="G18" s="71">
        <f>+'[6]S 25-29'!C16</f>
        <v>1938</v>
      </c>
      <c r="H18" s="79">
        <f>+G18/B18*100</f>
        <v>10.199999999999999</v>
      </c>
      <c r="I18" s="119">
        <f>+G18/'[5]S 25-29'!C16*100</f>
        <v>106.77685950413223</v>
      </c>
      <c r="J18" s="71">
        <f>+'[6]S 30-39'!C16</f>
        <v>3999</v>
      </c>
      <c r="K18" s="79">
        <f>+J18/$B18*100</f>
        <v>21.047368421052632</v>
      </c>
      <c r="L18" s="79">
        <f>+J18/'[5]S 30-39'!C16*100</f>
        <v>100.15026296018033</v>
      </c>
      <c r="M18" s="71">
        <f>+'[6]S 40-49'!C16</f>
        <v>4536</v>
      </c>
      <c r="N18" s="79">
        <f>+M18/$B18*100</f>
        <v>23.873684210526317</v>
      </c>
      <c r="O18" s="119">
        <f>+M18/'[5]S 40-49'!C16*100</f>
        <v>100.04411116012351</v>
      </c>
      <c r="P18" s="71">
        <f>+'[6]S 50-54'!C16</f>
        <v>2035</v>
      </c>
      <c r="Q18" s="79">
        <f>+P18/$B18*100</f>
        <v>10.710526315789473</v>
      </c>
      <c r="R18" s="119">
        <f>+P18/'[5]S 50-54'!C16*100</f>
        <v>110.47774158523345</v>
      </c>
      <c r="S18" s="71">
        <f>+'[6]S 55-59'!C16</f>
        <v>2510</v>
      </c>
      <c r="T18" s="79">
        <f>+S18/$B18*100</f>
        <v>13.210526315789473</v>
      </c>
      <c r="U18" s="119">
        <f>+S18/'[5]S 55-59'!C16*100</f>
        <v>93.37797619047619</v>
      </c>
      <c r="V18" s="71">
        <f>+'[6]S 60+'!C16</f>
        <v>2338</v>
      </c>
      <c r="W18" s="79">
        <f>+V18/$B18*100</f>
        <v>12.305263157894737</v>
      </c>
      <c r="X18" s="79">
        <f>+V18/'[5]S 60+'!C16*100</f>
        <v>101.65217391304348</v>
      </c>
    </row>
    <row r="19" spans="1:24" ht="15" customHeight="1" x14ac:dyDescent="0.2">
      <c r="A19" s="43" t="s">
        <v>44</v>
      </c>
      <c r="B19" s="12">
        <f>+'[6]Stanje BO'!C17</f>
        <v>3209</v>
      </c>
      <c r="C19" s="105">
        <f>+B19/'[5]Stanje BO'!C17*100</f>
        <v>100.91194968553458</v>
      </c>
      <c r="D19" s="12">
        <f>+'[6]S 15-24'!C17</f>
        <v>309</v>
      </c>
      <c r="E19" s="81">
        <f>+D19/B19*100</f>
        <v>9.6291679650981621</v>
      </c>
      <c r="F19" s="105">
        <f>+D19/'[5]S 15-24'!C17*100</f>
        <v>98.722044728434497</v>
      </c>
      <c r="G19" s="12">
        <f>+'[6]S 25-29'!C17</f>
        <v>354</v>
      </c>
      <c r="H19" s="81">
        <f>+G19/B19*100</f>
        <v>11.031473979432844</v>
      </c>
      <c r="I19" s="105">
        <f>+G19/'[5]S 25-29'!C17*100</f>
        <v>108.58895705521472</v>
      </c>
      <c r="J19" s="12">
        <f>+'[6]S 30-39'!C17</f>
        <v>650</v>
      </c>
      <c r="K19" s="81">
        <f>+J19/$B19*100</f>
        <v>20.255531318167652</v>
      </c>
      <c r="L19" s="81">
        <f>+J19/'[5]S 30-39'!C17*100</f>
        <v>99.08536585365853</v>
      </c>
      <c r="M19" s="12">
        <f>+'[6]S 40-49'!C17</f>
        <v>684</v>
      </c>
      <c r="N19" s="81">
        <f>+M19/$B19*100</f>
        <v>21.315051417887194</v>
      </c>
      <c r="O19" s="105">
        <f>+M19/'[5]S 40-49'!C17*100</f>
        <v>94.605809128630696</v>
      </c>
      <c r="P19" s="12">
        <f>+'[6]S 50-54'!C17</f>
        <v>318</v>
      </c>
      <c r="Q19" s="81">
        <f>+P19/$B19*100</f>
        <v>9.9096291679650985</v>
      </c>
      <c r="R19" s="105">
        <f>+P19/'[5]S 50-54'!C17*100</f>
        <v>104.26229508196721</v>
      </c>
      <c r="S19" s="12">
        <f>+'[6]S 55-59'!C17</f>
        <v>503</v>
      </c>
      <c r="T19" s="81">
        <f>+S19/$B19*100</f>
        <v>15.674665004674354</v>
      </c>
      <c r="U19" s="105">
        <f>+S19/'[5]S 55-59'!C17*100</f>
        <v>100.39920159680639</v>
      </c>
      <c r="V19" s="12">
        <f>+'[6]S 60+'!C17</f>
        <v>391</v>
      </c>
      <c r="W19" s="81">
        <f>+V19/$B19*100</f>
        <v>12.184481146774697</v>
      </c>
      <c r="X19" s="81">
        <f>+V19/'[5]S 60+'!C17*100</f>
        <v>109.8314606741573</v>
      </c>
    </row>
    <row r="20" spans="1:24" ht="15" customHeight="1" x14ac:dyDescent="0.2">
      <c r="A20" s="43" t="s">
        <v>45</v>
      </c>
      <c r="B20" s="12">
        <f>+'[6]Stanje BO'!C18</f>
        <v>1652</v>
      </c>
      <c r="C20" s="105">
        <f>+B20/'[5]Stanje BO'!C18*100</f>
        <v>100.12121212121212</v>
      </c>
      <c r="D20" s="12">
        <f>+'[6]S 15-24'!C18</f>
        <v>137</v>
      </c>
      <c r="E20" s="81">
        <f>+D20/B20*100</f>
        <v>8.2929782082324461</v>
      </c>
      <c r="F20" s="105">
        <f>+D20/'[5]S 15-24'!C18*100</f>
        <v>109.60000000000001</v>
      </c>
      <c r="G20" s="12">
        <f>+'[6]S 25-29'!C18</f>
        <v>191</v>
      </c>
      <c r="H20" s="81">
        <f>+G20/B20*100</f>
        <v>11.561743341404359</v>
      </c>
      <c r="I20" s="105">
        <f>+G20/'[5]S 25-29'!C18*100</f>
        <v>122.43589743589745</v>
      </c>
      <c r="J20" s="12">
        <f>+'[6]S 30-39'!C18</f>
        <v>334</v>
      </c>
      <c r="K20" s="81">
        <f>+J20/$B20*100</f>
        <v>20.217917675544793</v>
      </c>
      <c r="L20" s="81">
        <f>+J20/'[5]S 30-39'!C18*100</f>
        <v>98.816568047337284</v>
      </c>
      <c r="M20" s="12">
        <f>+'[6]S 40-49'!C18</f>
        <v>380</v>
      </c>
      <c r="N20" s="81">
        <f>+M20/$B20*100</f>
        <v>23.002421307506054</v>
      </c>
      <c r="O20" s="105">
        <f>+M20/'[5]S 40-49'!C18*100</f>
        <v>93.137254901960787</v>
      </c>
      <c r="P20" s="12">
        <f>+'[6]S 50-54'!C18</f>
        <v>195</v>
      </c>
      <c r="Q20" s="81">
        <f>+P20/$B20*100</f>
        <v>11.803874092009686</v>
      </c>
      <c r="R20" s="105">
        <f>+P20/'[5]S 50-54'!C18*100</f>
        <v>125</v>
      </c>
      <c r="S20" s="12">
        <f>+'[6]S 55-59'!C18</f>
        <v>223</v>
      </c>
      <c r="T20" s="81">
        <f>+S20/$B20*100</f>
        <v>13.498789346246973</v>
      </c>
      <c r="U20" s="105">
        <f>+S20/'[5]S 55-59'!C18*100</f>
        <v>82.899628252788105</v>
      </c>
      <c r="V20" s="12">
        <f>+'[6]S 60+'!C18</f>
        <v>192</v>
      </c>
      <c r="W20" s="81">
        <f>+V20/$B20*100</f>
        <v>11.622276029055691</v>
      </c>
      <c r="X20" s="81">
        <f>+V20/'[5]S 60+'!C18*100</f>
        <v>96.969696969696969</v>
      </c>
    </row>
    <row r="21" spans="1:24" ht="15" customHeight="1" x14ac:dyDescent="0.2">
      <c r="A21" s="43" t="s">
        <v>46</v>
      </c>
      <c r="B21" s="12">
        <f>+'[6]Stanje BO'!C19</f>
        <v>2657</v>
      </c>
      <c r="C21" s="105">
        <f>+B21/'[5]Stanje BO'!C19*100</f>
        <v>98.44386809929604</v>
      </c>
      <c r="D21" s="12">
        <f>+'[6]S 15-24'!C19</f>
        <v>249</v>
      </c>
      <c r="E21" s="81">
        <f>+D21/B21*100</f>
        <v>9.3714715844937899</v>
      </c>
      <c r="F21" s="105">
        <f>+D21/'[5]S 15-24'!C19*100</f>
        <v>102.04918032786885</v>
      </c>
      <c r="G21" s="12">
        <f>+'[6]S 25-29'!C19</f>
        <v>267</v>
      </c>
      <c r="H21" s="81">
        <f>+G21/B21*100</f>
        <v>10.048927361686113</v>
      </c>
      <c r="I21" s="105">
        <f>+G21/'[5]S 25-29'!C19*100</f>
        <v>105.53359683794466</v>
      </c>
      <c r="J21" s="12">
        <f>+'[6]S 30-39'!C19</f>
        <v>516</v>
      </c>
      <c r="K21" s="81">
        <f>+J21/$B21*100</f>
        <v>19.420398946179901</v>
      </c>
      <c r="L21" s="81">
        <f>+J21/'[5]S 30-39'!C19*100</f>
        <v>93.478260869565219</v>
      </c>
      <c r="M21" s="12">
        <f>+'[6]S 40-49'!C19</f>
        <v>676</v>
      </c>
      <c r="N21" s="81">
        <f>+M21/$B21*100</f>
        <v>25.442228076778324</v>
      </c>
      <c r="O21" s="105">
        <f>+M21/'[5]S 40-49'!C19*100</f>
        <v>101.34932533733134</v>
      </c>
      <c r="P21" s="12">
        <f>+'[6]S 50-54'!C19</f>
        <v>289</v>
      </c>
      <c r="Q21" s="81">
        <f>+P21/$B21*100</f>
        <v>10.876928867143395</v>
      </c>
      <c r="R21" s="105">
        <f>+P21/'[5]S 50-54'!C19*100</f>
        <v>108.23970037453184</v>
      </c>
      <c r="S21" s="12">
        <f>+'[6]S 55-59'!C19</f>
        <v>321</v>
      </c>
      <c r="T21" s="81">
        <f>+S21/$B21*100</f>
        <v>12.081294693263079</v>
      </c>
      <c r="U21" s="105">
        <f>+S21/'[5]S 55-59'!C19*100</f>
        <v>88.186813186813183</v>
      </c>
      <c r="V21" s="12">
        <f>+'[6]S 60+'!C19</f>
        <v>339</v>
      </c>
      <c r="W21" s="81">
        <f>+V21/$B21*100</f>
        <v>12.758750470455402</v>
      </c>
      <c r="X21" s="81">
        <f>+V21/'[5]S 60+'!C19*100</f>
        <v>96.306818181818173</v>
      </c>
    </row>
    <row r="22" spans="1:24" ht="15" customHeight="1" x14ac:dyDescent="0.2">
      <c r="A22" s="43" t="s">
        <v>43</v>
      </c>
      <c r="B22" s="12">
        <f>+'[6]Stanje BO'!C20</f>
        <v>11482</v>
      </c>
      <c r="C22" s="105">
        <f>+B22/'[5]Stanje BO'!C20*100</f>
        <v>102.93142088749441</v>
      </c>
      <c r="D22" s="12">
        <f>+'[6]S 15-24'!C20</f>
        <v>949</v>
      </c>
      <c r="E22" s="81">
        <f>+D22/B22*100</f>
        <v>8.2651106079080296</v>
      </c>
      <c r="F22" s="105">
        <f>+D22/'[5]S 15-24'!C20*100</f>
        <v>114.33734939759037</v>
      </c>
      <c r="G22" s="12">
        <f>+'[6]S 25-29'!C20</f>
        <v>1126</v>
      </c>
      <c r="H22" s="81">
        <f>+G22/B22*100</f>
        <v>9.8066538930499902</v>
      </c>
      <c r="I22" s="105">
        <f>+G22/'[5]S 25-29'!C20*100</f>
        <v>104.25925925925925</v>
      </c>
      <c r="J22" s="12">
        <f>+'[6]S 30-39'!C20</f>
        <v>2499</v>
      </c>
      <c r="K22" s="81">
        <f>+J22/$B22*100</f>
        <v>21.764500958021252</v>
      </c>
      <c r="L22" s="81">
        <f>+J22/'[5]S 30-39'!C20*100</f>
        <v>102.12505108295873</v>
      </c>
      <c r="M22" s="12">
        <f>+'[6]S 40-49'!C20</f>
        <v>2796</v>
      </c>
      <c r="N22" s="81">
        <f>+M22/$B22*100</f>
        <v>24.351158334784881</v>
      </c>
      <c r="O22" s="105">
        <f>+M22/'[5]S 40-49'!C20*100</f>
        <v>102.19298245614034</v>
      </c>
      <c r="P22" s="12">
        <f>+'[6]S 50-54'!C20</f>
        <v>1233</v>
      </c>
      <c r="Q22" s="81">
        <f>+P22/$B22*100</f>
        <v>10.738547291412646</v>
      </c>
      <c r="R22" s="105">
        <f>+P22/'[5]S 50-54'!C20*100</f>
        <v>110.6822262118492</v>
      </c>
      <c r="S22" s="12">
        <f>+'[6]S 55-59'!C20</f>
        <v>1463</v>
      </c>
      <c r="T22" s="81">
        <f>+S22/$B22*100</f>
        <v>12.741682633687512</v>
      </c>
      <c r="U22" s="105">
        <f>+S22/'[5]S 55-59'!C20*100</f>
        <v>94.14414414414415</v>
      </c>
      <c r="V22" s="12">
        <f>+'[6]S 60+'!C20</f>
        <v>1416</v>
      </c>
      <c r="W22" s="81">
        <f>+V22/$B22*100</f>
        <v>12.33234628113569</v>
      </c>
      <c r="X22" s="81">
        <f>+V22/'[5]S 60+'!C20*100</f>
        <v>101.57819225251077</v>
      </c>
    </row>
    <row r="23" spans="1:24" ht="15" customHeight="1" x14ac:dyDescent="0.2">
      <c r="A23" s="43"/>
      <c r="B23" s="12"/>
      <c r="C23" s="105"/>
      <c r="D23" s="12"/>
      <c r="E23" s="81"/>
      <c r="F23" s="105"/>
      <c r="G23" s="12"/>
      <c r="H23" s="81"/>
      <c r="I23" s="105"/>
      <c r="J23" s="12"/>
      <c r="K23" s="81"/>
      <c r="L23" s="81"/>
      <c r="M23" s="12"/>
      <c r="N23" s="81"/>
      <c r="O23" s="105"/>
      <c r="P23" s="12"/>
      <c r="Q23" s="81"/>
      <c r="R23" s="105"/>
      <c r="S23" s="12"/>
      <c r="T23" s="81"/>
      <c r="U23" s="105"/>
      <c r="V23" s="12"/>
      <c r="W23" s="81"/>
      <c r="X23" s="81"/>
    </row>
    <row r="24" spans="1:24" ht="15" customHeight="1" x14ac:dyDescent="0.2">
      <c r="A24" s="25" t="s">
        <v>65</v>
      </c>
      <c r="B24" s="26">
        <f>+'[6]Stanje BO'!C22</f>
        <v>2324</v>
      </c>
      <c r="C24" s="106">
        <f>+B24/'[5]Stanje BO'!C22*100</f>
        <v>170.50623624358033</v>
      </c>
      <c r="D24" s="26">
        <f>+'[6]S 15-24'!C22</f>
        <v>298</v>
      </c>
      <c r="E24" s="83">
        <f>+D24/B24*100</f>
        <v>12.822719449225472</v>
      </c>
      <c r="F24" s="106">
        <f>+D24/'[5]S 15-24'!C22*100</f>
        <v>188.60759493670886</v>
      </c>
      <c r="G24" s="26">
        <f>+'[6]S 25-29'!C22</f>
        <v>263</v>
      </c>
      <c r="H24" s="83">
        <f>+G24/B24*100</f>
        <v>11.316695352839931</v>
      </c>
      <c r="I24" s="106">
        <f>+G24/'[5]S 25-29'!C22*100</f>
        <v>137.69633507853402</v>
      </c>
      <c r="J24" s="26">
        <f>+'[6]S 30-39'!C22</f>
        <v>618</v>
      </c>
      <c r="K24" s="83">
        <f>+J24/$B24*100</f>
        <v>26.592082616179002</v>
      </c>
      <c r="L24" s="83">
        <f>+J24/'[5]S 30-39'!C22*100</f>
        <v>156.45569620253164</v>
      </c>
      <c r="M24" s="26">
        <f>+'[6]S 40-49'!C22</f>
        <v>678</v>
      </c>
      <c r="N24" s="83">
        <f>+M24/$B24*100</f>
        <v>29.17383820998279</v>
      </c>
      <c r="O24" s="106">
        <f>+M24/'[5]S 40-49'!C22*100</f>
        <v>190.98591549295773</v>
      </c>
      <c r="P24" s="26">
        <f>+'[6]S 50-54'!C22</f>
        <v>175</v>
      </c>
      <c r="Q24" s="83">
        <f>+P24/$B24*100</f>
        <v>7.5301204819277112</v>
      </c>
      <c r="R24" s="106">
        <f>+P24/'[5]S 50-54'!C22*100</f>
        <v>147.05882352941177</v>
      </c>
      <c r="S24" s="26">
        <f>+'[6]S 55-59'!C22</f>
        <v>181</v>
      </c>
      <c r="T24" s="83">
        <f>+S24/$B24*100</f>
        <v>7.7882960413080893</v>
      </c>
      <c r="U24" s="106">
        <f>+S24/'[5]S 55-59'!C22*100</f>
        <v>192.55319148936169</v>
      </c>
      <c r="V24" s="26">
        <f>+'[6]S 60+'!C22</f>
        <v>111</v>
      </c>
      <c r="W24" s="83">
        <f>+V24/$B24*100</f>
        <v>4.7762478485370057</v>
      </c>
      <c r="X24" s="83">
        <f>+V24/'[5]S 60+'!C22*100</f>
        <v>217.64705882352939</v>
      </c>
    </row>
    <row r="26" spans="1:24" ht="15" customHeight="1" x14ac:dyDescent="0.25">
      <c r="A26" s="68" t="s">
        <v>147</v>
      </c>
    </row>
  </sheetData>
  <mergeCells count="8">
    <mergeCell ref="M3:O3"/>
    <mergeCell ref="P3:R3"/>
    <mergeCell ref="S3:U3"/>
    <mergeCell ref="V3:X3"/>
    <mergeCell ref="B3:C3"/>
    <mergeCell ref="D3:F3"/>
    <mergeCell ref="G3:I3"/>
    <mergeCell ref="J3:L3"/>
  </mergeCells>
  <hyperlinks>
    <hyperlink ref="A26" location="Kazalo!A1" display="nazaj na kazalo" xr:uid="{00000000-0004-0000-1A00-000000000000}"/>
  </hyperlinks>
  <pageMargins left="0.23622047244094491" right="0.23622047244094491" top="0.98425196850393704" bottom="0.98425196850393704" header="0" footer="0"/>
  <pageSetup paperSize="9" orientation="landscape" horizontalDpi="300" verticalDpi="300" r:id="rId1"/>
  <headerFooter alignWithMargins="0"/>
  <ignoredErrors>
    <ignoredError sqref="C5" formula="1"/>
    <ignoredError sqref="B7:X7 E6 H6 K6 N6 Q6 T6 W6 B17:X17 E8 H8 K8 N8 Q8 T8 W8 E9 H9 K9 N9 Q9 T9 W9 E10 H10 K10 N10 Q10 T10 W10 E11 H11 K11 N11 Q11 T11 W11 E12 H12 K12 N12 Q12 T12 W12 E13 H13 K13 N13 Q13 T13 W13 E14 H14 K14 N14 Q14 T14 W14 E15 H15 K15 N15 Q15 T15 W15 E16 H16 K16 N16 Q16 T16 W16 B23:X23 E18 H18 K18 N18 Q18 T18 W18 E19 H19 K19 N19 Q19 T19 W19 E20 H20 K20 N20 Q20 T20 W20 E21 H21 K21 N21 Q21 T21 W21 E22 H22 K22 N22 Q22 T22 W22 E24 H24 K24 N24 Q24 T24 W2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B4" sqref="B4"/>
    </sheetView>
  </sheetViews>
  <sheetFormatPr defaultColWidth="9.109375" defaultRowHeight="13.2" x14ac:dyDescent="0.25"/>
  <cols>
    <col min="1" max="1" width="19.88671875" style="260" customWidth="1"/>
    <col min="2" max="2" width="10.88671875" style="260" customWidth="1"/>
    <col min="3" max="16384" width="9.109375" style="260"/>
  </cols>
  <sheetData>
    <row r="2" spans="1:3" x14ac:dyDescent="0.25">
      <c r="A2" s="260" t="s">
        <v>489</v>
      </c>
      <c r="B2" s="262" t="s">
        <v>598</v>
      </c>
    </row>
    <row r="3" spans="1:3" x14ac:dyDescent="0.25">
      <c r="A3" s="260" t="s">
        <v>490</v>
      </c>
      <c r="B3" s="262" t="s">
        <v>588</v>
      </c>
    </row>
    <row r="4" spans="1:3" x14ac:dyDescent="0.25">
      <c r="A4" s="260" t="s">
        <v>491</v>
      </c>
      <c r="B4" s="262" t="s">
        <v>584</v>
      </c>
    </row>
    <row r="5" spans="1:3" x14ac:dyDescent="0.25">
      <c r="A5" s="260" t="s">
        <v>492</v>
      </c>
      <c r="B5" s="263">
        <v>26</v>
      </c>
    </row>
    <row r="6" spans="1:3" x14ac:dyDescent="0.25">
      <c r="A6" s="260" t="s">
        <v>493</v>
      </c>
      <c r="B6" s="263">
        <v>25</v>
      </c>
    </row>
    <row r="9" spans="1:3" x14ac:dyDescent="0.25">
      <c r="B9" s="261">
        <v>2016</v>
      </c>
      <c r="C9" s="261">
        <v>2015</v>
      </c>
    </row>
    <row r="10" spans="1:3" ht="15.6" x14ac:dyDescent="0.3">
      <c r="A10" s="259" t="s">
        <v>487</v>
      </c>
    </row>
    <row r="11" spans="1:3" x14ac:dyDescent="0.25">
      <c r="A11" s="258" t="s">
        <v>489</v>
      </c>
      <c r="B11" s="260" t="str">
        <f>CONCATENATE(B2," ",B5)</f>
        <v>II 26</v>
      </c>
      <c r="C11" s="260" t="str">
        <f>CONCATENATE(B2," ",B6)</f>
        <v>II 25</v>
      </c>
    </row>
    <row r="12" spans="1:3" x14ac:dyDescent="0.25">
      <c r="A12" s="258" t="s">
        <v>486</v>
      </c>
      <c r="B12" s="260" t="str">
        <f>CONCATENATE(B3," ",B5)</f>
        <v>I 26</v>
      </c>
    </row>
    <row r="13" spans="1:3" x14ac:dyDescent="0.25">
      <c r="A13" s="258" t="s">
        <v>488</v>
      </c>
      <c r="B13" s="260" t="str">
        <f>CONCATENATE("I-",B2," ",B5)</f>
        <v>I-II 26</v>
      </c>
      <c r="C13" s="260" t="str">
        <f>CONCATENATE("I-",B2," ",B6)</f>
        <v>I-II 25</v>
      </c>
    </row>
    <row r="14" spans="1:3" x14ac:dyDescent="0.25">
      <c r="A14" s="258" t="s">
        <v>485</v>
      </c>
      <c r="B14" s="260" t="str">
        <f>CONCATENATE("Ø I-",B2," ",B5)</f>
        <v>Ø I-II 26</v>
      </c>
      <c r="C14" s="260" t="str">
        <f>CONCATENATE("Ø I-",B2," ",B6)</f>
        <v>Ø I-II 25</v>
      </c>
    </row>
    <row r="15" spans="1:3" x14ac:dyDescent="0.25">
      <c r="A15" s="258"/>
    </row>
    <row r="16" spans="1:3" ht="15.6" x14ac:dyDescent="0.3">
      <c r="A16" s="259" t="s">
        <v>494</v>
      </c>
    </row>
    <row r="17" spans="1:3" x14ac:dyDescent="0.25">
      <c r="A17" s="258" t="s">
        <v>489</v>
      </c>
      <c r="B17" s="260" t="str">
        <f>CONCATENATE(B3," ",B5)</f>
        <v>I 26</v>
      </c>
      <c r="C17" s="260" t="str">
        <f>CONCATENATE(B3," ",B6)</f>
        <v>I 25</v>
      </c>
    </row>
    <row r="18" spans="1:3" x14ac:dyDescent="0.25">
      <c r="A18" s="258" t="s">
        <v>486</v>
      </c>
      <c r="B18" s="260" t="str">
        <f>CONCATENATE(B4," ",B5)</f>
        <v>XII 26</v>
      </c>
    </row>
    <row r="19" spans="1:3" x14ac:dyDescent="0.25">
      <c r="A19" s="258" t="s">
        <v>485</v>
      </c>
      <c r="B19" s="260" t="str">
        <f>CONCATENATE("Ø I-",B3," ",B5)</f>
        <v>Ø I-I 26</v>
      </c>
      <c r="C19" s="260" t="str">
        <f>CONCATENATE("Ø I-",B3," ",B6)</f>
        <v>Ø I-I 25</v>
      </c>
    </row>
    <row r="20" spans="1:3" x14ac:dyDescent="0.25">
      <c r="A20" s="258"/>
    </row>
  </sheetData>
  <sheetProtection sheet="1" objects="1" scenarios="1" selectLockedCells="1"/>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2"/>
  <sheetViews>
    <sheetView showGridLines="0" tabSelected="1" workbookViewId="0"/>
  </sheetViews>
  <sheetFormatPr defaultColWidth="9.109375" defaultRowHeight="15" customHeight="1" x14ac:dyDescent="0.2"/>
  <cols>
    <col min="1" max="1" width="14.109375" style="6" customWidth="1"/>
    <col min="2" max="22" width="6.88671875" style="6" customWidth="1"/>
    <col min="23" max="16384" width="9.109375" style="6"/>
  </cols>
  <sheetData>
    <row r="1" spans="1:21" ht="15" customHeight="1" x14ac:dyDescent="0.25">
      <c r="A1" s="9" t="s">
        <v>177</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89"/>
      <c r="C3" s="391"/>
      <c r="D3" s="389" t="s">
        <v>90</v>
      </c>
      <c r="E3" s="390"/>
      <c r="F3" s="390"/>
      <c r="G3" s="389" t="s">
        <v>92</v>
      </c>
      <c r="H3" s="390"/>
      <c r="I3" s="391"/>
      <c r="J3" s="383" t="s">
        <v>93</v>
      </c>
      <c r="K3" s="383"/>
      <c r="L3" s="383"/>
      <c r="M3" s="389" t="s">
        <v>98</v>
      </c>
      <c r="N3" s="390"/>
      <c r="O3" s="390"/>
      <c r="P3" s="389" t="s">
        <v>95</v>
      </c>
      <c r="Q3" s="390"/>
      <c r="R3" s="391"/>
      <c r="S3" s="390" t="s">
        <v>97</v>
      </c>
      <c r="T3" s="390"/>
      <c r="U3" s="390"/>
    </row>
    <row r="4" spans="1:21" ht="15" customHeight="1" x14ac:dyDescent="0.2">
      <c r="A4" s="242"/>
      <c r="B4" s="384" t="s">
        <v>0</v>
      </c>
      <c r="C4" s="388"/>
      <c r="D4" s="384" t="s">
        <v>91</v>
      </c>
      <c r="E4" s="385"/>
      <c r="F4" s="385"/>
      <c r="G4" s="384" t="s">
        <v>145</v>
      </c>
      <c r="H4" s="385"/>
      <c r="I4" s="388"/>
      <c r="J4" s="385" t="s">
        <v>94</v>
      </c>
      <c r="K4" s="385"/>
      <c r="L4" s="385"/>
      <c r="M4" s="384" t="s">
        <v>99</v>
      </c>
      <c r="N4" s="385"/>
      <c r="O4" s="385"/>
      <c r="P4" s="384" t="s">
        <v>96</v>
      </c>
      <c r="Q4" s="385"/>
      <c r="R4" s="388"/>
      <c r="S4" s="385" t="s">
        <v>176</v>
      </c>
      <c r="T4" s="385"/>
      <c r="U4" s="385"/>
    </row>
    <row r="5" spans="1:21" ht="15" customHeight="1" x14ac:dyDescent="0.2">
      <c r="A5" s="242" t="s">
        <v>67</v>
      </c>
      <c r="B5" s="295"/>
      <c r="C5" s="145" t="str">
        <f>[2]Obdobja!B11</f>
        <v>II 26</v>
      </c>
      <c r="D5" s="295"/>
      <c r="E5" s="296"/>
      <c r="F5" s="145" t="str">
        <f>[2]Obdobja!B11</f>
        <v>II 26</v>
      </c>
      <c r="G5" s="295"/>
      <c r="H5" s="296"/>
      <c r="I5" s="145" t="str">
        <f>[2]Obdobja!B11</f>
        <v>II 26</v>
      </c>
      <c r="J5" s="295"/>
      <c r="K5" s="296"/>
      <c r="L5" s="141" t="str">
        <f>[2]Obdobja!B11</f>
        <v>II 26</v>
      </c>
      <c r="M5" s="295"/>
      <c r="N5" s="296"/>
      <c r="O5" s="145" t="str">
        <f>[2]Obdobja!B11</f>
        <v>II 26</v>
      </c>
      <c r="P5" s="295"/>
      <c r="Q5" s="296"/>
      <c r="R5" s="145" t="str">
        <f>[2]Obdobja!B11</f>
        <v>II 26</v>
      </c>
      <c r="S5" s="295"/>
      <c r="T5" s="296"/>
      <c r="U5" s="141" t="str">
        <f>[2]Obdobja!B11</f>
        <v>II 26</v>
      </c>
    </row>
    <row r="6" spans="1:21" ht="15" customHeight="1" x14ac:dyDescent="0.2">
      <c r="A6" s="243" t="s">
        <v>61</v>
      </c>
      <c r="B6" s="166" t="str">
        <f>[2]Obdobja!B11</f>
        <v>II 26</v>
      </c>
      <c r="C6" s="168" t="str">
        <f>[2]Obdobja!C11</f>
        <v>II 25</v>
      </c>
      <c r="D6" s="166" t="str">
        <f>[2]Obdobja!B11</f>
        <v>II 26</v>
      </c>
      <c r="E6" s="167" t="s">
        <v>73</v>
      </c>
      <c r="F6" s="168" t="str">
        <f>[2]Obdobja!C11</f>
        <v>II 25</v>
      </c>
      <c r="G6" s="166" t="str">
        <f>[2]Obdobja!B11</f>
        <v>II 26</v>
      </c>
      <c r="H6" s="167" t="s">
        <v>73</v>
      </c>
      <c r="I6" s="168" t="str">
        <f>[2]Obdobja!C11</f>
        <v>II 25</v>
      </c>
      <c r="J6" s="166" t="str">
        <f>[2]Obdobja!B11</f>
        <v>II 26</v>
      </c>
      <c r="K6" s="167" t="s">
        <v>73</v>
      </c>
      <c r="L6" s="167" t="str">
        <f>[2]Obdobja!C11</f>
        <v>II 25</v>
      </c>
      <c r="M6" s="166" t="str">
        <f>[2]Obdobja!B11</f>
        <v>II 26</v>
      </c>
      <c r="N6" s="167" t="s">
        <v>73</v>
      </c>
      <c r="O6" s="168" t="str">
        <f>[2]Obdobja!C11</f>
        <v>II 25</v>
      </c>
      <c r="P6" s="166" t="str">
        <f>[2]Obdobja!B11</f>
        <v>II 26</v>
      </c>
      <c r="Q6" s="167" t="s">
        <v>73</v>
      </c>
      <c r="R6" s="168" t="str">
        <f>[2]Obdobja!C11</f>
        <v>II 25</v>
      </c>
      <c r="S6" s="166" t="str">
        <f>[2]Obdobja!B11</f>
        <v>II 26</v>
      </c>
      <c r="T6" s="167" t="s">
        <v>73</v>
      </c>
      <c r="U6" s="167" t="str">
        <f>[2]Obdobja!C11</f>
        <v>II 25</v>
      </c>
    </row>
    <row r="7" spans="1:21" ht="15" customHeight="1" x14ac:dyDescent="0.2">
      <c r="A7" s="21" t="s">
        <v>22</v>
      </c>
      <c r="B7" s="22">
        <f>+'[2]11ud'!B7</f>
        <v>48096</v>
      </c>
      <c r="C7" s="103">
        <f>+'[2]11ud'!C7</f>
        <v>99.623016694974936</v>
      </c>
      <c r="D7" s="22">
        <f>+'[2]11ud'!D7</f>
        <v>17370</v>
      </c>
      <c r="E7" s="75">
        <f>+'[2]11ud'!E7</f>
        <v>36.115269461077844</v>
      </c>
      <c r="F7" s="103">
        <f>+'[2]11ud'!F7</f>
        <v>102.61712057659361</v>
      </c>
      <c r="G7" s="22">
        <f>+'[2]11ud'!G7</f>
        <v>10879</v>
      </c>
      <c r="H7" s="75">
        <f>+'[2]11ud'!H7</f>
        <v>22.619344644045242</v>
      </c>
      <c r="I7" s="103">
        <f>+'[2]11ud'!I7</f>
        <v>93.970804180703112</v>
      </c>
      <c r="J7" s="22">
        <f>+'[2]11ud'!J7</f>
        <v>11643</v>
      </c>
      <c r="K7" s="75">
        <f>+'[2]11ud'!K7</f>
        <v>24.207834331337324</v>
      </c>
      <c r="L7" s="75">
        <f>+'[2]11ud'!L7</f>
        <v>98.005050505050505</v>
      </c>
      <c r="M7" s="22">
        <f>+'[2]11ud'!M7</f>
        <v>5093</v>
      </c>
      <c r="N7" s="75">
        <f>+'[2]11ud'!N7</f>
        <v>10.589238190286094</v>
      </c>
      <c r="O7" s="103">
        <f>+'[2]11ud'!O7</f>
        <v>102.55739025372532</v>
      </c>
      <c r="P7" s="22">
        <f>+'[2]11ud'!P7</f>
        <v>2805</v>
      </c>
      <c r="Q7" s="75">
        <f>+'[2]11ud'!Q7</f>
        <v>5.8320858283433132</v>
      </c>
      <c r="R7" s="103">
        <f>+'[2]11ud'!R7</f>
        <v>105.84905660377359</v>
      </c>
      <c r="S7" s="22">
        <f>+'[2]11ud'!S7</f>
        <v>306</v>
      </c>
      <c r="T7" s="75">
        <f>+'[2]11ud'!T7</f>
        <v>0.63622754491017963</v>
      </c>
      <c r="U7" s="75">
        <f>+'[2]11ud'!U7</f>
        <v>110.07194244604317</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18" t="s">
        <v>23</v>
      </c>
      <c r="B9" s="12">
        <f>+'[2]11ud'!B9</f>
        <v>5085</v>
      </c>
      <c r="C9" s="105">
        <f>+'[2]11ud'!C9</f>
        <v>93.715444157758938</v>
      </c>
      <c r="D9" s="12">
        <f>+'[2]11ud'!D9</f>
        <v>1584</v>
      </c>
      <c r="E9" s="81">
        <f>+'[2]11ud'!E9</f>
        <v>31.150442477876105</v>
      </c>
      <c r="F9" s="105">
        <f>+'[2]11ud'!F9</f>
        <v>90.566037735849065</v>
      </c>
      <c r="G9" s="12">
        <f>+'[2]11ud'!G9</f>
        <v>1397</v>
      </c>
      <c r="H9" s="81">
        <f>+'[2]11ud'!H9</f>
        <v>27.472959685349064</v>
      </c>
      <c r="I9" s="105">
        <f>+'[2]11ud'!I9</f>
        <v>91.247550620509472</v>
      </c>
      <c r="J9" s="12">
        <f>+'[2]11ud'!J9</f>
        <v>1248</v>
      </c>
      <c r="K9" s="81">
        <f>+'[2]11ud'!K9</f>
        <v>24.54277286135693</v>
      </c>
      <c r="L9" s="81">
        <f>+'[2]11ud'!L9</f>
        <v>94.617134192570134</v>
      </c>
      <c r="M9" s="12">
        <f>+'[2]11ud'!M9</f>
        <v>572</v>
      </c>
      <c r="N9" s="81">
        <f>+'[2]11ud'!N9</f>
        <v>11.248770894788594</v>
      </c>
      <c r="O9" s="105">
        <f>+'[2]11ud'!O9</f>
        <v>99.305555555555557</v>
      </c>
      <c r="P9" s="12">
        <f>+'[2]11ud'!P9</f>
        <v>254</v>
      </c>
      <c r="Q9" s="81">
        <f>+'[2]11ud'!Q9</f>
        <v>4.9950835791543753</v>
      </c>
      <c r="R9" s="105">
        <f>+'[2]11ud'!R9</f>
        <v>111.40350877192982</v>
      </c>
      <c r="S9" s="12">
        <f>+'[2]11ud'!S9</f>
        <v>30</v>
      </c>
      <c r="T9" s="81">
        <f>+'[2]11ud'!T9</f>
        <v>0.58997050147492625</v>
      </c>
      <c r="U9" s="81">
        <f>+'[2]11ud'!U9</f>
        <v>130.43478260869566</v>
      </c>
    </row>
    <row r="10" spans="1:21" ht="15" customHeight="1" x14ac:dyDescent="0.2">
      <c r="A10" s="18" t="s">
        <v>24</v>
      </c>
      <c r="B10" s="12">
        <f>+'[2]11ud'!B17</f>
        <v>3593</v>
      </c>
      <c r="C10" s="105">
        <f>+'[2]11ud'!C17</f>
        <v>102.65714285714284</v>
      </c>
      <c r="D10" s="12">
        <f>+'[2]11ud'!D17</f>
        <v>1408</v>
      </c>
      <c r="E10" s="81">
        <f>+'[2]11ud'!E17</f>
        <v>39.187308655719455</v>
      </c>
      <c r="F10" s="105">
        <f>+'[2]11ud'!F17</f>
        <v>111.1286503551697</v>
      </c>
      <c r="G10" s="12">
        <f>+'[2]11ud'!G17</f>
        <v>739</v>
      </c>
      <c r="H10" s="81">
        <f>+'[2]11ud'!H17</f>
        <v>20.567770665182302</v>
      </c>
      <c r="I10" s="105">
        <f>+'[2]11ud'!I17</f>
        <v>95.478036175710585</v>
      </c>
      <c r="J10" s="12">
        <f>+'[2]11ud'!J17</f>
        <v>886</v>
      </c>
      <c r="K10" s="81">
        <f>+'[2]11ud'!K17</f>
        <v>24.6590592819371</v>
      </c>
      <c r="L10" s="81">
        <f>+'[2]11ud'!L17</f>
        <v>97.792494481236204</v>
      </c>
      <c r="M10" s="12">
        <f>+'[2]11ud'!M17</f>
        <v>351</v>
      </c>
      <c r="N10" s="81">
        <f>+'[2]11ud'!N17</f>
        <v>9.7689952685777897</v>
      </c>
      <c r="O10" s="105">
        <f>+'[2]11ud'!O17</f>
        <v>105.40540540540539</v>
      </c>
      <c r="P10" s="12">
        <f>+'[2]11ud'!P17</f>
        <v>193</v>
      </c>
      <c r="Q10" s="81">
        <f>+'[2]11ud'!Q17</f>
        <v>5.3715558029501809</v>
      </c>
      <c r="R10" s="105">
        <f>+'[2]11ud'!R17</f>
        <v>93.689320388349515</v>
      </c>
      <c r="S10" s="12">
        <f>+'[2]11ud'!S17</f>
        <v>16</v>
      </c>
      <c r="T10" s="81">
        <f>+'[2]11ud'!T17</f>
        <v>0.44531032563317563</v>
      </c>
      <c r="U10" s="81">
        <f>+'[2]11ud'!U17</f>
        <v>114.28571428571428</v>
      </c>
    </row>
    <row r="11" spans="1:21" ht="15" customHeight="1" x14ac:dyDescent="0.2">
      <c r="A11" s="18" t="s">
        <v>25</v>
      </c>
      <c r="B11" s="12">
        <f>+'[2]11ud'!B25</f>
        <v>3313</v>
      </c>
      <c r="C11" s="105">
        <f>+'[2]11ud'!C25</f>
        <v>102.19000616903146</v>
      </c>
      <c r="D11" s="12">
        <f>+'[2]11ud'!D25</f>
        <v>1210</v>
      </c>
      <c r="E11" s="81">
        <f>+'[2]11ud'!E25</f>
        <v>36.522789012979175</v>
      </c>
      <c r="F11" s="105">
        <f>+'[2]11ud'!F25</f>
        <v>105.125977410947</v>
      </c>
      <c r="G11" s="12">
        <f>+'[2]11ud'!G25</f>
        <v>735</v>
      </c>
      <c r="H11" s="81">
        <f>+'[2]11ud'!H25</f>
        <v>22.185330516148504</v>
      </c>
      <c r="I11" s="105">
        <f>+'[2]11ud'!I25</f>
        <v>103.66713681241184</v>
      </c>
      <c r="J11" s="12">
        <f>+'[2]11ud'!J25</f>
        <v>820</v>
      </c>
      <c r="K11" s="81">
        <f>+'[2]11ud'!K25</f>
        <v>24.750980984002418</v>
      </c>
      <c r="L11" s="81">
        <f>+'[2]11ud'!L25</f>
        <v>102.11706102117061</v>
      </c>
      <c r="M11" s="12">
        <f>+'[2]11ud'!M25</f>
        <v>358</v>
      </c>
      <c r="N11" s="81">
        <f>+'[2]11ud'!N25</f>
        <v>10.805916088137639</v>
      </c>
      <c r="O11" s="105">
        <f>+'[2]11ud'!O25</f>
        <v>96.236559139784944</v>
      </c>
      <c r="P11" s="12">
        <f>+'[2]11ud'!P25</f>
        <v>170</v>
      </c>
      <c r="Q11" s="81">
        <f>+'[2]11ud'!Q25</f>
        <v>5.1313009357078183</v>
      </c>
      <c r="R11" s="105">
        <f>+'[2]11ud'!R25</f>
        <v>90.425531914893625</v>
      </c>
      <c r="S11" s="12">
        <f>+'[2]11ud'!S25</f>
        <v>20</v>
      </c>
      <c r="T11" s="81">
        <f>+'[2]11ud'!T25</f>
        <v>0.60368246302444917</v>
      </c>
      <c r="U11" s="81">
        <f>+'[2]11ud'!U25</f>
        <v>105.26315789473684</v>
      </c>
    </row>
    <row r="12" spans="1:21" ht="15" customHeight="1" x14ac:dyDescent="0.2">
      <c r="A12" s="18" t="s">
        <v>26</v>
      </c>
      <c r="B12" s="12">
        <f>+'[2]11ud'!B32</f>
        <v>13852</v>
      </c>
      <c r="C12" s="105">
        <f>+'[2]11ud'!C32</f>
        <v>103.49671249252839</v>
      </c>
      <c r="D12" s="12">
        <f>+'[2]11ud'!D32</f>
        <v>4876</v>
      </c>
      <c r="E12" s="81">
        <f>+'[2]11ud'!E32</f>
        <v>35.200693040716139</v>
      </c>
      <c r="F12" s="105">
        <f>+'[2]11ud'!F32</f>
        <v>108.86358562179058</v>
      </c>
      <c r="G12" s="12">
        <f>+'[2]11ud'!G32</f>
        <v>2474</v>
      </c>
      <c r="H12" s="81">
        <f>+'[2]11ud'!H32</f>
        <v>17.860236788911347</v>
      </c>
      <c r="I12" s="105">
        <f>+'[2]11ud'!I32</f>
        <v>96.640625</v>
      </c>
      <c r="J12" s="12">
        <f>+'[2]11ud'!J32</f>
        <v>3522</v>
      </c>
      <c r="K12" s="81">
        <f>+'[2]11ud'!K32</f>
        <v>25.425931273462314</v>
      </c>
      <c r="L12" s="81">
        <f>+'[2]11ud'!L32</f>
        <v>100.42771599657827</v>
      </c>
      <c r="M12" s="12">
        <f>+'[2]11ud'!M32</f>
        <v>1680</v>
      </c>
      <c r="N12" s="81">
        <f>+'[2]11ud'!N32</f>
        <v>12.128212532486284</v>
      </c>
      <c r="O12" s="105">
        <f>+'[2]11ud'!O32</f>
        <v>104.73815461346634</v>
      </c>
      <c r="P12" s="12">
        <f>+'[2]11ud'!P32</f>
        <v>1155</v>
      </c>
      <c r="Q12" s="81">
        <f>+'[2]11ud'!Q32</f>
        <v>8.3381461160843209</v>
      </c>
      <c r="R12" s="105">
        <f>+'[2]11ud'!R32</f>
        <v>105.96330275229357</v>
      </c>
      <c r="S12" s="12">
        <f>+'[2]11ud'!S32</f>
        <v>145</v>
      </c>
      <c r="T12" s="81">
        <f>+'[2]11ud'!T32</f>
        <v>1.04678024833959</v>
      </c>
      <c r="U12" s="81">
        <f>+'[2]11ud'!U32</f>
        <v>100.69444444444444</v>
      </c>
    </row>
    <row r="13" spans="1:21" ht="15" customHeight="1" x14ac:dyDescent="0.2">
      <c r="A13" s="18" t="s">
        <v>27</v>
      </c>
      <c r="B13" s="12">
        <f>+'[2]11ud'!B43</f>
        <v>7150</v>
      </c>
      <c r="C13" s="105">
        <f>+'[2]11ud'!C43</f>
        <v>103.04078397463611</v>
      </c>
      <c r="D13" s="12">
        <f>+'[2]11ud'!D43</f>
        <v>2569</v>
      </c>
      <c r="E13" s="81">
        <f>+'[2]11ud'!E43</f>
        <v>35.930069930069934</v>
      </c>
      <c r="F13" s="105">
        <f>+'[2]11ud'!F43</f>
        <v>114.68750000000001</v>
      </c>
      <c r="G13" s="12">
        <f>+'[2]11ud'!G43</f>
        <v>1629</v>
      </c>
      <c r="H13" s="81">
        <f>+'[2]11ud'!H43</f>
        <v>22.783216783216783</v>
      </c>
      <c r="I13" s="105">
        <f>+'[2]11ud'!I43</f>
        <v>92.504258943781949</v>
      </c>
      <c r="J13" s="12">
        <f>+'[2]11ud'!J43</f>
        <v>1739</v>
      </c>
      <c r="K13" s="81">
        <f>+'[2]11ud'!K43</f>
        <v>24.321678321678323</v>
      </c>
      <c r="L13" s="81">
        <f>+'[2]11ud'!L43</f>
        <v>96.664813785436351</v>
      </c>
      <c r="M13" s="12">
        <f>+'[2]11ud'!M43</f>
        <v>734</v>
      </c>
      <c r="N13" s="81">
        <f>+'[2]11ud'!N43</f>
        <v>10.265734265734265</v>
      </c>
      <c r="O13" s="105">
        <f>+'[2]11ud'!O43</f>
        <v>104.40967283072547</v>
      </c>
      <c r="P13" s="12">
        <f>+'[2]11ud'!P43</f>
        <v>446</v>
      </c>
      <c r="Q13" s="81">
        <f>+'[2]11ud'!Q43</f>
        <v>6.2377622377622375</v>
      </c>
      <c r="R13" s="105">
        <f>+'[2]11ud'!R43</f>
        <v>109.04645476772616</v>
      </c>
      <c r="S13" s="12">
        <f>+'[2]11ud'!S43</f>
        <v>33</v>
      </c>
      <c r="T13" s="81">
        <f>+'[2]11ud'!T43</f>
        <v>0.46153846153846156</v>
      </c>
      <c r="U13" s="81">
        <f>+'[2]11ud'!U43</f>
        <v>122.22222222222223</v>
      </c>
    </row>
    <row r="14" spans="1:21" ht="15" customHeight="1" x14ac:dyDescent="0.2">
      <c r="A14" s="18" t="s">
        <v>28</v>
      </c>
      <c r="B14" s="12">
        <f>+'[2]11ud'!B50</f>
        <v>2936</v>
      </c>
      <c r="C14" s="105">
        <f>+'[2]11ud'!C50</f>
        <v>89.512195121951223</v>
      </c>
      <c r="D14" s="12">
        <f>+'[2]11ud'!D50</f>
        <v>1115</v>
      </c>
      <c r="E14" s="81">
        <f>+'[2]11ud'!E50</f>
        <v>37.97683923705722</v>
      </c>
      <c r="F14" s="105">
        <f>+'[2]11ud'!F50</f>
        <v>90.872045639771798</v>
      </c>
      <c r="G14" s="12">
        <f>+'[2]11ud'!G50</f>
        <v>810</v>
      </c>
      <c r="H14" s="81">
        <f>+'[2]11ud'!H50</f>
        <v>27.588555858310627</v>
      </c>
      <c r="I14" s="105">
        <f>+'[2]11ud'!I50</f>
        <v>85.714285714285708</v>
      </c>
      <c r="J14" s="12">
        <f>+'[2]11ud'!J50</f>
        <v>638</v>
      </c>
      <c r="K14" s="81">
        <f>+'[2]11ud'!K50</f>
        <v>21.730245231607629</v>
      </c>
      <c r="L14" s="81">
        <f>+'[2]11ud'!L50</f>
        <v>89.230769230769241</v>
      </c>
      <c r="M14" s="12">
        <f>+'[2]11ud'!M50</f>
        <v>251</v>
      </c>
      <c r="N14" s="81">
        <f>+'[2]11ud'!N50</f>
        <v>8.5490463215258856</v>
      </c>
      <c r="O14" s="105">
        <f>+'[2]11ud'!O50</f>
        <v>89.32384341637011</v>
      </c>
      <c r="P14" s="12">
        <f>+'[2]11ud'!P50</f>
        <v>109</v>
      </c>
      <c r="Q14" s="81">
        <f>+'[2]11ud'!Q50</f>
        <v>3.7125340599455039</v>
      </c>
      <c r="R14" s="105">
        <f>+'[2]11ud'!R50</f>
        <v>106.86274509803921</v>
      </c>
      <c r="S14" s="12">
        <f>+'[2]11ud'!S50</f>
        <v>13</v>
      </c>
      <c r="T14" s="81">
        <f>+'[2]11ud'!T50</f>
        <v>0.44277929155313356</v>
      </c>
      <c r="U14" s="81">
        <f>+'[2]11ud'!U50</f>
        <v>130</v>
      </c>
    </row>
    <row r="15" spans="1:21" ht="15" customHeight="1" x14ac:dyDescent="0.2">
      <c r="A15" s="18" t="s">
        <v>29</v>
      </c>
      <c r="B15" s="12">
        <f>+'[2]11ud'!B56</f>
        <v>1644</v>
      </c>
      <c r="C15" s="105">
        <f>+'[2]11ud'!C56</f>
        <v>102.55770430442919</v>
      </c>
      <c r="D15" s="12">
        <f>+'[2]11ud'!D56</f>
        <v>533</v>
      </c>
      <c r="E15" s="81">
        <f>+'[2]11ud'!E56</f>
        <v>32.420924574209245</v>
      </c>
      <c r="F15" s="105">
        <f>+'[2]11ud'!F56</f>
        <v>97.440585009140761</v>
      </c>
      <c r="G15" s="12">
        <f>+'[2]11ud'!G56</f>
        <v>363</v>
      </c>
      <c r="H15" s="81">
        <f>+'[2]11ud'!H56</f>
        <v>22.080291970802921</v>
      </c>
      <c r="I15" s="105">
        <f>+'[2]11ud'!I56</f>
        <v>95.778364116094977</v>
      </c>
      <c r="J15" s="12">
        <f>+'[2]11ud'!J56</f>
        <v>403</v>
      </c>
      <c r="K15" s="81">
        <f>+'[2]11ud'!K56</f>
        <v>24.51338199513382</v>
      </c>
      <c r="L15" s="81">
        <f>+'[2]11ud'!L56</f>
        <v>105.77427821522309</v>
      </c>
      <c r="M15" s="12">
        <f>+'[2]11ud'!M56</f>
        <v>203</v>
      </c>
      <c r="N15" s="81">
        <f>+'[2]11ud'!N56</f>
        <v>12.347931873479318</v>
      </c>
      <c r="O15" s="105">
        <f>+'[2]11ud'!O56</f>
        <v>120.11834319526626</v>
      </c>
      <c r="P15" s="12">
        <f>+'[2]11ud'!P56</f>
        <v>131</v>
      </c>
      <c r="Q15" s="81">
        <f>+'[2]11ud'!Q56</f>
        <v>7.9683698296836987</v>
      </c>
      <c r="R15" s="105">
        <f>+'[2]11ud'!R56</f>
        <v>112.93103448275863</v>
      </c>
      <c r="S15" s="12">
        <f>+'[2]11ud'!S56</f>
        <v>11</v>
      </c>
      <c r="T15" s="81">
        <f>+'[2]11ud'!T56</f>
        <v>0.66909975669099753</v>
      </c>
      <c r="U15" s="81">
        <f>+'[2]11ud'!U56</f>
        <v>100</v>
      </c>
    </row>
    <row r="16" spans="1:21" ht="15" customHeight="1" x14ac:dyDescent="0.2">
      <c r="A16" s="18" t="s">
        <v>30</v>
      </c>
      <c r="B16" s="12">
        <f>+'[2]11ud'!B62</f>
        <v>2446</v>
      </c>
      <c r="C16" s="105">
        <f>+'[2]11ud'!C62</f>
        <v>91.851295531355618</v>
      </c>
      <c r="D16" s="12">
        <f>+'[2]11ud'!D62</f>
        <v>1347</v>
      </c>
      <c r="E16" s="81">
        <f>+'[2]11ud'!E62</f>
        <v>55.069501226492235</v>
      </c>
      <c r="F16" s="105">
        <f>+'[2]11ud'!F62</f>
        <v>93.998604326587582</v>
      </c>
      <c r="G16" s="12">
        <f>+'[2]11ud'!G62</f>
        <v>454</v>
      </c>
      <c r="H16" s="81">
        <f>+'[2]11ud'!H62</f>
        <v>18.560915780866722</v>
      </c>
      <c r="I16" s="105">
        <f>+'[2]11ud'!I62</f>
        <v>85.338345864661662</v>
      </c>
      <c r="J16" s="12">
        <f>+'[2]11ud'!J62</f>
        <v>397</v>
      </c>
      <c r="K16" s="81">
        <f>+'[2]11ud'!K62</f>
        <v>16.230580539656582</v>
      </c>
      <c r="L16" s="81">
        <f>+'[2]11ud'!L62</f>
        <v>91.898148148148152</v>
      </c>
      <c r="M16" s="12">
        <f>+'[2]11ud'!M62</f>
        <v>173</v>
      </c>
      <c r="N16" s="81">
        <f>+'[2]11ud'!N62</f>
        <v>7.0727718724448083</v>
      </c>
      <c r="O16" s="105">
        <f>+'[2]11ud'!O62</f>
        <v>93.010752688172033</v>
      </c>
      <c r="P16" s="12">
        <f>+'[2]11ud'!P62</f>
        <v>66</v>
      </c>
      <c r="Q16" s="81">
        <f>+'[2]11ud'!Q62</f>
        <v>2.698282910874898</v>
      </c>
      <c r="R16" s="105">
        <f>+'[2]11ud'!R62</f>
        <v>86.842105263157904</v>
      </c>
      <c r="S16" s="12">
        <f>+'[2]11ud'!S62</f>
        <v>9</v>
      </c>
      <c r="T16" s="81">
        <f>+'[2]11ud'!T62</f>
        <v>0.36794766966475878</v>
      </c>
      <c r="U16" s="81">
        <f>+'[2]11ud'!U62</f>
        <v>225</v>
      </c>
    </row>
    <row r="17" spans="1:21" ht="15" customHeight="1" x14ac:dyDescent="0.2">
      <c r="A17" s="18" t="s">
        <v>31</v>
      </c>
      <c r="B17" s="12">
        <f>+'[2]11ud'!B68</f>
        <v>1843</v>
      </c>
      <c r="C17" s="105">
        <f>+'[2]11ud'!C68</f>
        <v>91.828599900348777</v>
      </c>
      <c r="D17" s="12">
        <f>+'[2]11ud'!D68</f>
        <v>447</v>
      </c>
      <c r="E17" s="81">
        <f>+'[2]11ud'!E68</f>
        <v>24.25393380358112</v>
      </c>
      <c r="F17" s="105">
        <f>+'[2]11ud'!F68</f>
        <v>81.125226860254088</v>
      </c>
      <c r="G17" s="12">
        <f>+'[2]11ud'!G68</f>
        <v>567</v>
      </c>
      <c r="H17" s="81">
        <f>+'[2]11ud'!H68</f>
        <v>30.765056972327727</v>
      </c>
      <c r="I17" s="105">
        <f>+'[2]11ud'!I68</f>
        <v>87.5</v>
      </c>
      <c r="J17" s="12">
        <f>+'[2]11ud'!J68</f>
        <v>569</v>
      </c>
      <c r="K17" s="81">
        <f>+'[2]11ud'!K68</f>
        <v>30.873575691806838</v>
      </c>
      <c r="L17" s="81">
        <f>+'[2]11ud'!L68</f>
        <v>103.07971014492753</v>
      </c>
      <c r="M17" s="12">
        <f>+'[2]11ud'!M68</f>
        <v>184</v>
      </c>
      <c r="N17" s="81">
        <f>+'[2]11ud'!N68</f>
        <v>9.9837221920781332</v>
      </c>
      <c r="O17" s="105">
        <f>+'[2]11ud'!O68</f>
        <v>95.833333333333343</v>
      </c>
      <c r="P17" s="12">
        <f>+'[2]11ud'!P68</f>
        <v>71</v>
      </c>
      <c r="Q17" s="81">
        <f>+'[2]11ud'!Q68</f>
        <v>3.8524145415084101</v>
      </c>
      <c r="R17" s="105">
        <f>+'[2]11ud'!R68</f>
        <v>124.56140350877195</v>
      </c>
      <c r="S17" s="12">
        <f>+'[2]11ud'!S68</f>
        <v>5</v>
      </c>
      <c r="T17" s="81">
        <f>+'[2]11ud'!T68</f>
        <v>0.27129679869777534</v>
      </c>
      <c r="U17" s="81">
        <f>+'[2]11ud'!U68</f>
        <v>71.428571428571431</v>
      </c>
    </row>
    <row r="18" spans="1:21" ht="15" customHeight="1" x14ac:dyDescent="0.2">
      <c r="A18" s="18" t="s">
        <v>32</v>
      </c>
      <c r="B18" s="12">
        <f>+'[2]11ud'!B72</f>
        <v>1799</v>
      </c>
      <c r="C18" s="105">
        <f>+'[2]11ud'!C72</f>
        <v>88.446411012782704</v>
      </c>
      <c r="D18" s="12">
        <f>+'[2]11ud'!D72</f>
        <v>807</v>
      </c>
      <c r="E18" s="81">
        <f>+'[2]11ud'!E72</f>
        <v>44.858254585881049</v>
      </c>
      <c r="F18" s="105">
        <f>+'[2]11ud'!F72</f>
        <v>93.079584775086516</v>
      </c>
      <c r="G18" s="12">
        <f>+'[2]11ud'!G72</f>
        <v>461</v>
      </c>
      <c r="H18" s="81">
        <f>+'[2]11ud'!H72</f>
        <v>25.625347415230681</v>
      </c>
      <c r="I18" s="105">
        <f>+'[2]11ud'!I72</f>
        <v>82.76481149012568</v>
      </c>
      <c r="J18" s="12">
        <f>+'[2]11ud'!J72</f>
        <v>344</v>
      </c>
      <c r="K18" s="81">
        <f>+'[2]11ud'!K72</f>
        <v>19.121734296831573</v>
      </c>
      <c r="L18" s="81">
        <f>+'[2]11ud'!L72</f>
        <v>82.296650717703344</v>
      </c>
      <c r="M18" s="12">
        <f>+'[2]11ud'!M72</f>
        <v>131</v>
      </c>
      <c r="N18" s="81">
        <f>+'[2]11ud'!N72</f>
        <v>7.2818232351306289</v>
      </c>
      <c r="O18" s="105">
        <f>+'[2]11ud'!O72</f>
        <v>90.972222222222214</v>
      </c>
      <c r="P18" s="12">
        <f>+'[2]11ud'!P72</f>
        <v>51</v>
      </c>
      <c r="Q18" s="81">
        <f>+'[2]11ud'!Q72</f>
        <v>2.8349082823790996</v>
      </c>
      <c r="R18" s="105">
        <f>+'[2]11ud'!R72</f>
        <v>115.90909090909092</v>
      </c>
      <c r="S18" s="12">
        <f>+'[2]11ud'!S72</f>
        <v>5</v>
      </c>
      <c r="T18" s="81">
        <f>+'[2]11ud'!T72</f>
        <v>0.27793218454697055</v>
      </c>
      <c r="U18" s="81">
        <f>+'[2]11ud'!U72</f>
        <v>125</v>
      </c>
    </row>
    <row r="19" spans="1:21" ht="15" customHeight="1" x14ac:dyDescent="0.2">
      <c r="A19" s="18" t="s">
        <v>33</v>
      </c>
      <c r="B19" s="12">
        <f>+'[2]11ud'!B77</f>
        <v>1341</v>
      </c>
      <c r="C19" s="105">
        <f>+'[2]11ud'!C77</f>
        <v>100.67567567567568</v>
      </c>
      <c r="D19" s="12">
        <f>+'[2]11ud'!D77</f>
        <v>507</v>
      </c>
      <c r="E19" s="81">
        <f>+'[2]11ud'!E77</f>
        <v>37.807606263982102</v>
      </c>
      <c r="F19" s="105">
        <f>+'[2]11ud'!F77</f>
        <v>92.014519056261349</v>
      </c>
      <c r="G19" s="12">
        <f>+'[2]11ud'!G77</f>
        <v>366</v>
      </c>
      <c r="H19" s="81">
        <f>+'[2]11ud'!H77</f>
        <v>27.293064876957494</v>
      </c>
      <c r="I19" s="105">
        <f>+'[2]11ud'!I77</f>
        <v>107.01754385964912</v>
      </c>
      <c r="J19" s="12">
        <f>+'[2]11ud'!J77</f>
        <v>311</v>
      </c>
      <c r="K19" s="81">
        <f>+'[2]11ud'!K77</f>
        <v>23.19164802386279</v>
      </c>
      <c r="L19" s="81">
        <f>+'[2]11ud'!L77</f>
        <v>107.98611111111111</v>
      </c>
      <c r="M19" s="12">
        <f>+'[2]11ud'!M77</f>
        <v>98</v>
      </c>
      <c r="N19" s="81">
        <f>+'[2]11ud'!N77</f>
        <v>7.3079791200596569</v>
      </c>
      <c r="O19" s="105">
        <f>+'[2]11ud'!O77</f>
        <v>92.452830188679243</v>
      </c>
      <c r="P19" s="12">
        <f>+'[2]11ud'!P77</f>
        <v>54</v>
      </c>
      <c r="Q19" s="81">
        <f>+'[2]11ud'!Q77</f>
        <v>4.0268456375838921</v>
      </c>
      <c r="R19" s="105">
        <f>+'[2]11ud'!R77</f>
        <v>128.57142857142858</v>
      </c>
      <c r="S19" s="12">
        <f>+'[2]11ud'!S77</f>
        <v>5</v>
      </c>
      <c r="T19" s="81">
        <f>+'[2]11ud'!T77</f>
        <v>0.37285607755406414</v>
      </c>
      <c r="U19" s="81">
        <f>+'[2]11ud'!U77</f>
        <v>166.66666666666669</v>
      </c>
    </row>
    <row r="20" spans="1:21" ht="15" customHeight="1" x14ac:dyDescent="0.2">
      <c r="A20" s="25" t="s">
        <v>34</v>
      </c>
      <c r="B20" s="26">
        <f>+'[2]11ud'!B83</f>
        <v>3094</v>
      </c>
      <c r="C20" s="106">
        <f>+'[2]11ud'!C83</f>
        <v>107.88005578800556</v>
      </c>
      <c r="D20" s="26">
        <f>+'[2]11ud'!D83</f>
        <v>967</v>
      </c>
      <c r="E20" s="83">
        <f>+'[2]11ud'!E83</f>
        <v>31.254040077569488</v>
      </c>
      <c r="F20" s="106">
        <f>+'[2]11ud'!F83</f>
        <v>111.79190751445087</v>
      </c>
      <c r="G20" s="26">
        <f>+'[2]11ud'!G83</f>
        <v>884</v>
      </c>
      <c r="H20" s="83">
        <f>+'[2]11ud'!H83</f>
        <v>28.571428571428569</v>
      </c>
      <c r="I20" s="106">
        <f>+'[2]11ud'!I83</f>
        <v>105.36352800953517</v>
      </c>
      <c r="J20" s="26">
        <f>+'[2]11ud'!J83</f>
        <v>766</v>
      </c>
      <c r="K20" s="83">
        <f>+'[2]11ud'!K83</f>
        <v>24.757595345830641</v>
      </c>
      <c r="L20" s="83">
        <f>+'[2]11ud'!L83</f>
        <v>100.78947368421052</v>
      </c>
      <c r="M20" s="26">
        <f>+'[2]11ud'!M83</f>
        <v>358</v>
      </c>
      <c r="N20" s="83">
        <f>+'[2]11ud'!N83</f>
        <v>11.570782159017453</v>
      </c>
      <c r="O20" s="106">
        <f>+'[2]11ud'!O83</f>
        <v>119.33333333333334</v>
      </c>
      <c r="P20" s="26">
        <f>+'[2]11ud'!P83</f>
        <v>105</v>
      </c>
      <c r="Q20" s="83">
        <f>+'[2]11ud'!Q83</f>
        <v>3.3936651583710407</v>
      </c>
      <c r="R20" s="106">
        <f>+'[2]11ud'!R83</f>
        <v>114.13043478260869</v>
      </c>
      <c r="S20" s="26">
        <f>+'[2]11ud'!S83</f>
        <v>14</v>
      </c>
      <c r="T20" s="83">
        <f>+'[2]11ud'!T83</f>
        <v>0.45248868778280549</v>
      </c>
      <c r="U20" s="83">
        <f>+'[2]11ud'!U83</f>
        <v>116.66666666666667</v>
      </c>
    </row>
    <row r="22" spans="1:21" ht="15" customHeight="1" x14ac:dyDescent="0.25">
      <c r="A22" s="68" t="s">
        <v>147</v>
      </c>
    </row>
  </sheetData>
  <mergeCells count="14">
    <mergeCell ref="M3:O3"/>
    <mergeCell ref="P3:R3"/>
    <mergeCell ref="S3:U3"/>
    <mergeCell ref="M4:O4"/>
    <mergeCell ref="P4:R4"/>
    <mergeCell ref="S4:U4"/>
    <mergeCell ref="B3:C3"/>
    <mergeCell ref="D3:F3"/>
    <mergeCell ref="G3:I3"/>
    <mergeCell ref="J3:L3"/>
    <mergeCell ref="B4:C4"/>
    <mergeCell ref="D4:F4"/>
    <mergeCell ref="G4:I4"/>
    <mergeCell ref="J4:L4"/>
  </mergeCells>
  <hyperlinks>
    <hyperlink ref="A22" location="Kazalo!A1" display="nazaj na kazalo" xr:uid="{FD4432C8-699C-439D-A55D-E131A7FD48DB}"/>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27"/>
  <sheetViews>
    <sheetView showGridLines="0" tabSelected="1" workbookViewId="0"/>
  </sheetViews>
  <sheetFormatPr defaultColWidth="9.109375" defaultRowHeight="15" customHeight="1" x14ac:dyDescent="0.2"/>
  <cols>
    <col min="1" max="1" width="20.6640625" style="6" customWidth="1"/>
    <col min="2" max="21" width="6.33203125" style="6" customWidth="1"/>
    <col min="22" max="16384" width="9.109375" style="6"/>
  </cols>
  <sheetData>
    <row r="1" spans="1:21" ht="15" customHeight="1" x14ac:dyDescent="0.25">
      <c r="A1" s="9" t="s">
        <v>175</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89"/>
      <c r="C3" s="391"/>
      <c r="D3" s="389" t="s">
        <v>90</v>
      </c>
      <c r="E3" s="390"/>
      <c r="F3" s="390"/>
      <c r="G3" s="389" t="s">
        <v>92</v>
      </c>
      <c r="H3" s="390"/>
      <c r="I3" s="391"/>
      <c r="J3" s="383" t="s">
        <v>93</v>
      </c>
      <c r="K3" s="383"/>
      <c r="L3" s="383"/>
      <c r="M3" s="389" t="s">
        <v>98</v>
      </c>
      <c r="N3" s="390"/>
      <c r="O3" s="390"/>
      <c r="P3" s="389" t="s">
        <v>95</v>
      </c>
      <c r="Q3" s="390"/>
      <c r="R3" s="391"/>
      <c r="S3" s="390" t="s">
        <v>97</v>
      </c>
      <c r="T3" s="390"/>
      <c r="U3" s="390"/>
    </row>
    <row r="4" spans="1:21" ht="15" customHeight="1" x14ac:dyDescent="0.2">
      <c r="A4" s="161"/>
      <c r="B4" s="384" t="s">
        <v>0</v>
      </c>
      <c r="C4" s="388"/>
      <c r="D4" s="384" t="s">
        <v>91</v>
      </c>
      <c r="E4" s="385"/>
      <c r="F4" s="385"/>
      <c r="G4" s="384" t="s">
        <v>145</v>
      </c>
      <c r="H4" s="385"/>
      <c r="I4" s="388"/>
      <c r="J4" s="385" t="s">
        <v>465</v>
      </c>
      <c r="K4" s="385"/>
      <c r="L4" s="385"/>
      <c r="M4" s="384" t="s">
        <v>99</v>
      </c>
      <c r="N4" s="385"/>
      <c r="O4" s="385"/>
      <c r="P4" s="384" t="s">
        <v>96</v>
      </c>
      <c r="Q4" s="385"/>
      <c r="R4" s="388"/>
      <c r="S4" s="385" t="s">
        <v>466</v>
      </c>
      <c r="T4" s="385"/>
      <c r="U4" s="385"/>
    </row>
    <row r="5" spans="1:21" ht="15" customHeight="1" x14ac:dyDescent="0.2">
      <c r="A5" s="161" t="s">
        <v>89</v>
      </c>
      <c r="B5" s="256"/>
      <c r="C5" s="145" t="str">
        <f>Obdobja!B11</f>
        <v>II 26</v>
      </c>
      <c r="D5" s="256"/>
      <c r="E5" s="257"/>
      <c r="F5" s="145" t="str">
        <f>Obdobja!B11</f>
        <v>II 26</v>
      </c>
      <c r="G5" s="256"/>
      <c r="H5" s="257"/>
      <c r="I5" s="145" t="str">
        <f>Obdobja!B11</f>
        <v>II 26</v>
      </c>
      <c r="J5" s="256"/>
      <c r="K5" s="257"/>
      <c r="L5" s="141" t="str">
        <f>Obdobja!B11</f>
        <v>II 26</v>
      </c>
      <c r="M5" s="256"/>
      <c r="N5" s="257"/>
      <c r="O5" s="145" t="str">
        <f>Obdobja!B11</f>
        <v>II 26</v>
      </c>
      <c r="P5" s="256"/>
      <c r="Q5" s="257"/>
      <c r="R5" s="145" t="str">
        <f>Obdobja!B11</f>
        <v>II 26</v>
      </c>
      <c r="S5" s="256"/>
      <c r="T5" s="257"/>
      <c r="U5" s="141" t="str">
        <f>Obdobja!B11</f>
        <v>II 26</v>
      </c>
    </row>
    <row r="6" spans="1:21" ht="15" customHeight="1" x14ac:dyDescent="0.2">
      <c r="A6" s="162" t="s">
        <v>60</v>
      </c>
      <c r="B6" s="166" t="str">
        <f>Obdobja!B11</f>
        <v>II 26</v>
      </c>
      <c r="C6" s="168" t="str">
        <f>Obdobja!C11</f>
        <v>II 25</v>
      </c>
      <c r="D6" s="166" t="str">
        <f>Obdobja!B11</f>
        <v>II 26</v>
      </c>
      <c r="E6" s="167" t="s">
        <v>73</v>
      </c>
      <c r="F6" s="168" t="str">
        <f>Obdobja!C11</f>
        <v>II 25</v>
      </c>
      <c r="G6" s="166" t="str">
        <f>Obdobja!B11</f>
        <v>II 26</v>
      </c>
      <c r="H6" s="167" t="s">
        <v>73</v>
      </c>
      <c r="I6" s="168" t="str">
        <f>Obdobja!C11</f>
        <v>II 25</v>
      </c>
      <c r="J6" s="166" t="str">
        <f>Obdobja!B11</f>
        <v>II 26</v>
      </c>
      <c r="K6" s="167" t="s">
        <v>73</v>
      </c>
      <c r="L6" s="167" t="str">
        <f>Obdobja!C11</f>
        <v>II 25</v>
      </c>
      <c r="M6" s="166" t="str">
        <f>Obdobja!B11</f>
        <v>II 26</v>
      </c>
      <c r="N6" s="167" t="s">
        <v>73</v>
      </c>
      <c r="O6" s="168" t="str">
        <f>Obdobja!C11</f>
        <v>II 25</v>
      </c>
      <c r="P6" s="166" t="str">
        <f>Obdobja!B11</f>
        <v>II 26</v>
      </c>
      <c r="Q6" s="167" t="s">
        <v>73</v>
      </c>
      <c r="R6" s="168" t="str">
        <f>Obdobja!C11</f>
        <v>II 25</v>
      </c>
      <c r="S6" s="166" t="str">
        <f>Obdobja!B11</f>
        <v>II 26</v>
      </c>
      <c r="T6" s="167" t="s">
        <v>73</v>
      </c>
      <c r="U6" s="167" t="str">
        <f>Obdobja!C11</f>
        <v>II 25</v>
      </c>
    </row>
    <row r="7" spans="1:21" ht="15" customHeight="1" x14ac:dyDescent="0.2">
      <c r="A7" s="21" t="s">
        <v>22</v>
      </c>
      <c r="B7" s="22">
        <f>+'[6]Stanje BO'!C4</f>
        <v>48096</v>
      </c>
      <c r="C7" s="103">
        <f>+B7/'[5]Stanje BO'!C4*100</f>
        <v>99.623016694974936</v>
      </c>
      <c r="D7" s="22">
        <f>+'[6]S 1+2'!C4</f>
        <v>17370</v>
      </c>
      <c r="E7" s="75">
        <f>+D7/$B7*100</f>
        <v>36.115269461077844</v>
      </c>
      <c r="F7" s="103">
        <f>+D7/'[5]S 1+2'!C4*100</f>
        <v>102.61712057659361</v>
      </c>
      <c r="G7" s="22">
        <f>+'[6]S 3+4'!C4</f>
        <v>10879</v>
      </c>
      <c r="H7" s="75">
        <f>+G7/B7*100</f>
        <v>22.619344644045242</v>
      </c>
      <c r="I7" s="103">
        <f>+G7/'[5]S 3+4'!C4*100</f>
        <v>93.970804180703112</v>
      </c>
      <c r="J7" s="22">
        <f>+'[6]S 5'!C4</f>
        <v>11643</v>
      </c>
      <c r="K7" s="75">
        <f>+J7/$B7*100</f>
        <v>24.207834331337324</v>
      </c>
      <c r="L7" s="75">
        <f>+J7/'[5]S 5'!C4*100</f>
        <v>98.005050505050505</v>
      </c>
      <c r="M7" s="22">
        <f>+'[6]S 6'!C4</f>
        <v>5093</v>
      </c>
      <c r="N7" s="75">
        <f>+M7/$B7*100</f>
        <v>10.589238190286094</v>
      </c>
      <c r="O7" s="103">
        <f>+M7/'[5]S 6'!C4*100</f>
        <v>102.55739025372532</v>
      </c>
      <c r="P7" s="22">
        <f>+'[6]S 7'!C4</f>
        <v>2805</v>
      </c>
      <c r="Q7" s="75">
        <f>+P7/$B7*100</f>
        <v>5.8320858283433132</v>
      </c>
      <c r="R7" s="103">
        <f>+P7/'[5]S 7'!C4*100</f>
        <v>105.84905660377359</v>
      </c>
      <c r="S7" s="22">
        <f>+'[6]S 8'!C4</f>
        <v>306</v>
      </c>
      <c r="T7" s="75">
        <f>+S7/$B7*100</f>
        <v>0.63622754491017963</v>
      </c>
      <c r="U7" s="75">
        <f>+S7/'[5]S 8'!C4*100</f>
        <v>110.07194244604317</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70" t="s">
        <v>35</v>
      </c>
      <c r="B9" s="71">
        <f>+'[6]Stanje BO'!C6</f>
        <v>26772</v>
      </c>
      <c r="C9" s="119">
        <f>+B9/'[5]Stanje BO'!C6*100</f>
        <v>94.831922354858136</v>
      </c>
      <c r="D9" s="71">
        <f>+'[6]S 1+2'!C6</f>
        <v>9304</v>
      </c>
      <c r="E9" s="79">
        <f t="shared" ref="E9:E25" si="0">+D9/$B9*100</f>
        <v>34.752726729418796</v>
      </c>
      <c r="F9" s="119">
        <f>+D9/'[5]S 1+2'!C6*100</f>
        <v>94.764717865145656</v>
      </c>
      <c r="G9" s="71">
        <f>+'[6]S 3+4'!C6</f>
        <v>7019</v>
      </c>
      <c r="H9" s="79">
        <f t="shared" ref="H9:H25" si="1">+G9/B9*100</f>
        <v>26.217690124010161</v>
      </c>
      <c r="I9" s="119">
        <f>+G9/'[5]S 3+4'!C6*100</f>
        <v>91.369435042957562</v>
      </c>
      <c r="J9" s="71">
        <f>+'[6]S 5'!C6</f>
        <v>6447</v>
      </c>
      <c r="K9" s="79">
        <f t="shared" ref="K9:K25" si="2">+J9/$B9*100</f>
        <v>24.081129538323623</v>
      </c>
      <c r="L9" s="79">
        <f>+J9/'[5]S 5'!C6*100</f>
        <v>95.158671586715869</v>
      </c>
      <c r="M9" s="71">
        <f>+'[6]S 6'!C6</f>
        <v>2708</v>
      </c>
      <c r="N9" s="79">
        <f t="shared" ref="N9:N17" si="3">+M9/$B9*100</f>
        <v>10.115045569998506</v>
      </c>
      <c r="O9" s="119">
        <f>+M9/'[5]S 6'!C6*100</f>
        <v>99.412628487518347</v>
      </c>
      <c r="P9" s="71">
        <f>+'[6]S 7'!C6</f>
        <v>1183</v>
      </c>
      <c r="Q9" s="79">
        <f t="shared" ref="Q9:Q17" si="4">+P9/$B9*100</f>
        <v>4.4187957567607947</v>
      </c>
      <c r="R9" s="119">
        <f>+P9/'[5]S 7'!C6*100</f>
        <v>104.78299379982286</v>
      </c>
      <c r="S9" s="71">
        <f>+'[6]S 8'!C6</f>
        <v>111</v>
      </c>
      <c r="T9" s="79">
        <f t="shared" ref="T9:T17" si="5">+S9/$B9*100</f>
        <v>0.4146122814881219</v>
      </c>
      <c r="U9" s="79">
        <f>+S9/'[5]S 8'!C6*100</f>
        <v>107.76699029126213</v>
      </c>
    </row>
    <row r="10" spans="1:21" ht="15" customHeight="1" x14ac:dyDescent="0.2">
      <c r="A10" s="43" t="s">
        <v>41</v>
      </c>
      <c r="B10" s="12">
        <f>+'[6]Stanje BO'!C7</f>
        <v>3445</v>
      </c>
      <c r="C10" s="105">
        <f>+B10/'[5]Stanje BO'!C7*100</f>
        <v>91.427813163481957</v>
      </c>
      <c r="D10" s="12">
        <f>+'[6]S 1+2'!C7</f>
        <v>1816</v>
      </c>
      <c r="E10" s="81">
        <f t="shared" si="0"/>
        <v>52.714078374455731</v>
      </c>
      <c r="F10" s="105">
        <f>+D10/'[5]S 1+2'!C7*100</f>
        <v>93.463715903242402</v>
      </c>
      <c r="G10" s="12">
        <f>+'[6]S 3+4'!C7</f>
        <v>702</v>
      </c>
      <c r="H10" s="81">
        <f t="shared" si="1"/>
        <v>20.377358490566039</v>
      </c>
      <c r="I10" s="105">
        <f>+G10/'[5]S 3+4'!C7*100</f>
        <v>87.422166874221674</v>
      </c>
      <c r="J10" s="12">
        <f>+'[6]S 5'!C7</f>
        <v>580</v>
      </c>
      <c r="K10" s="81">
        <f t="shared" si="2"/>
        <v>16.835994194484762</v>
      </c>
      <c r="L10" s="81">
        <f>+J10/'[5]S 5'!C7*100</f>
        <v>91.482649842271286</v>
      </c>
      <c r="M10" s="12">
        <f>+'[6]S 6'!C7</f>
        <v>247</v>
      </c>
      <c r="N10" s="81">
        <f t="shared" si="3"/>
        <v>7.1698113207547172</v>
      </c>
      <c r="O10" s="105">
        <f>+M10/'[5]S 6'!C7*100</f>
        <v>90.145985401459853</v>
      </c>
      <c r="P10" s="12">
        <f>+'[6]S 7'!C7</f>
        <v>90</v>
      </c>
      <c r="Q10" s="81">
        <f t="shared" si="4"/>
        <v>2.6124818577648767</v>
      </c>
      <c r="R10" s="105">
        <f>+P10/'[5]S 7'!C7*100</f>
        <v>83.333333333333343</v>
      </c>
      <c r="S10" s="12">
        <f>+'[6]S 8'!C7</f>
        <v>10</v>
      </c>
      <c r="T10" s="81">
        <f t="shared" si="5"/>
        <v>0.29027576197387517</v>
      </c>
      <c r="U10" s="81">
        <f>+S10/'[5]S 8'!C7*100</f>
        <v>166.66666666666669</v>
      </c>
    </row>
    <row r="11" spans="1:21" ht="15" customHeight="1" x14ac:dyDescent="0.2">
      <c r="A11" s="43" t="s">
        <v>38</v>
      </c>
      <c r="B11" s="12">
        <f>+'[6]Stanje BO'!C8</f>
        <v>1609</v>
      </c>
      <c r="C11" s="105">
        <f>+B11/'[5]Stanje BO'!C8*100</f>
        <v>101.77103099304239</v>
      </c>
      <c r="D11" s="12">
        <f>+'[6]S 1+2'!C8</f>
        <v>447</v>
      </c>
      <c r="E11" s="81">
        <f t="shared" si="0"/>
        <v>27.781230577998755</v>
      </c>
      <c r="F11" s="105">
        <f>+D11/'[5]S 1+2'!C8*100</f>
        <v>109.29095354523228</v>
      </c>
      <c r="G11" s="12">
        <f>+'[6]S 3+4'!C8</f>
        <v>508</v>
      </c>
      <c r="H11" s="81">
        <f t="shared" si="1"/>
        <v>31.572405220633936</v>
      </c>
      <c r="I11" s="105">
        <f>+G11/'[5]S 3+4'!C8*100</f>
        <v>96.761904761904759</v>
      </c>
      <c r="J11" s="12">
        <f>+'[6]S 5'!C8</f>
        <v>407</v>
      </c>
      <c r="K11" s="81">
        <f t="shared" si="2"/>
        <v>25.295214418893725</v>
      </c>
      <c r="L11" s="81">
        <f>+J11/'[5]S 5'!C8*100</f>
        <v>93.778801843317979</v>
      </c>
      <c r="M11" s="12">
        <f>+'[6]S 6'!C8</f>
        <v>181</v>
      </c>
      <c r="N11" s="81">
        <f t="shared" si="3"/>
        <v>11.24922311995028</v>
      </c>
      <c r="O11" s="105">
        <f>+M11/'[5]S 6'!C8*100</f>
        <v>113.83647798742138</v>
      </c>
      <c r="P11" s="12">
        <f>+'[6]S 7'!C8</f>
        <v>59</v>
      </c>
      <c r="Q11" s="81">
        <f t="shared" si="4"/>
        <v>3.6668738346799254</v>
      </c>
      <c r="R11" s="105">
        <f>+P11/'[5]S 7'!C8*100</f>
        <v>122.91666666666667</v>
      </c>
      <c r="S11" s="12">
        <f>+'[6]S 8'!C8</f>
        <v>7</v>
      </c>
      <c r="T11" s="81">
        <f t="shared" si="5"/>
        <v>0.43505282784338101</v>
      </c>
      <c r="U11" s="81">
        <f>+S11/'[5]S 8'!C8*100</f>
        <v>116.66666666666667</v>
      </c>
    </row>
    <row r="12" spans="1:21" ht="15" customHeight="1" x14ac:dyDescent="0.2">
      <c r="A12" s="43" t="s">
        <v>37</v>
      </c>
      <c r="B12" s="12">
        <f>+'[6]Stanje BO'!C9</f>
        <v>8328</v>
      </c>
      <c r="C12" s="105">
        <f>+B12/'[5]Stanje BO'!C9*100</f>
        <v>95.889464594127801</v>
      </c>
      <c r="D12" s="12">
        <f>+'[6]S 1+2'!C9</f>
        <v>2467</v>
      </c>
      <c r="E12" s="81">
        <f t="shared" si="0"/>
        <v>29.622958693563884</v>
      </c>
      <c r="F12" s="105">
        <f>+D12/'[5]S 1+2'!C9*100</f>
        <v>96.897093479968575</v>
      </c>
      <c r="G12" s="12">
        <f>+'[6]S 3+4'!C9</f>
        <v>2203</v>
      </c>
      <c r="H12" s="81">
        <f t="shared" si="1"/>
        <v>26.452929875120081</v>
      </c>
      <c r="I12" s="105">
        <f>+G12/'[5]S 3+4'!C9*100</f>
        <v>90.957886044591248</v>
      </c>
      <c r="J12" s="12">
        <f>+'[6]S 5'!C9</f>
        <v>2307</v>
      </c>
      <c r="K12" s="81">
        <f t="shared" si="2"/>
        <v>27.701729106628243</v>
      </c>
      <c r="L12" s="81">
        <f>+J12/'[5]S 5'!C9*100</f>
        <v>98.421501706484634</v>
      </c>
      <c r="M12" s="12">
        <f>+'[6]S 6'!C9</f>
        <v>890</v>
      </c>
      <c r="N12" s="81">
        <f t="shared" si="3"/>
        <v>10.68683957732949</v>
      </c>
      <c r="O12" s="105">
        <f>+M12/'[5]S 6'!C9*100</f>
        <v>98.779134295227522</v>
      </c>
      <c r="P12" s="12">
        <f>+'[6]S 7'!C9</f>
        <v>428</v>
      </c>
      <c r="Q12" s="81">
        <f t="shared" si="4"/>
        <v>5.1392891450528344</v>
      </c>
      <c r="R12" s="105">
        <f>+P12/'[5]S 7'!C9*100</f>
        <v>97.716894977168948</v>
      </c>
      <c r="S12" s="12">
        <f>+'[6]S 8'!C9</f>
        <v>33</v>
      </c>
      <c r="T12" s="81">
        <f t="shared" si="5"/>
        <v>0.39625360230547552</v>
      </c>
      <c r="U12" s="81">
        <f>+S12/'[5]S 8'!C9*100</f>
        <v>97.058823529411768</v>
      </c>
    </row>
    <row r="13" spans="1:21" ht="15" customHeight="1" x14ac:dyDescent="0.2">
      <c r="A13" s="43" t="s">
        <v>36</v>
      </c>
      <c r="B13" s="12">
        <f>+'[6]Stanje BO'!C10</f>
        <v>2900</v>
      </c>
      <c r="C13" s="105">
        <f>+B13/'[5]Stanje BO'!C10*100</f>
        <v>88.984351027922671</v>
      </c>
      <c r="D13" s="12">
        <f>+'[6]S 1+2'!C10</f>
        <v>1062</v>
      </c>
      <c r="E13" s="81">
        <f t="shared" si="0"/>
        <v>36.620689655172413</v>
      </c>
      <c r="F13" s="105">
        <f>+D13/'[5]S 1+2'!C10*100</f>
        <v>90</v>
      </c>
      <c r="G13" s="12">
        <f>+'[6]S 3+4'!C10</f>
        <v>795</v>
      </c>
      <c r="H13" s="81">
        <f t="shared" si="1"/>
        <v>27.413793103448274</v>
      </c>
      <c r="I13" s="105">
        <f>+G13/'[5]S 3+4'!C10*100</f>
        <v>85.026737967914428</v>
      </c>
      <c r="J13" s="12">
        <f>+'[6]S 5'!C10</f>
        <v>653</v>
      </c>
      <c r="K13" s="81">
        <f t="shared" si="2"/>
        <v>22.517241379310345</v>
      </c>
      <c r="L13" s="81">
        <f>+J13/'[5]S 5'!C10*100</f>
        <v>86.835106382978722</v>
      </c>
      <c r="M13" s="12">
        <f>+'[6]S 6'!C10</f>
        <v>259</v>
      </c>
      <c r="N13" s="81">
        <f t="shared" si="3"/>
        <v>8.931034482758621</v>
      </c>
      <c r="O13" s="105">
        <f>+M13/'[5]S 6'!C10*100</f>
        <v>93.840579710144922</v>
      </c>
      <c r="P13" s="12">
        <f>+'[6]S 7'!C10</f>
        <v>117</v>
      </c>
      <c r="Q13" s="81">
        <f t="shared" si="4"/>
        <v>4.0344827586206895</v>
      </c>
      <c r="R13" s="105">
        <f>+P13/'[5]S 7'!C10*100</f>
        <v>112.5</v>
      </c>
      <c r="S13" s="12">
        <f>+'[6]S 8'!C10</f>
        <v>14</v>
      </c>
      <c r="T13" s="81">
        <f t="shared" si="5"/>
        <v>0.48275862068965519</v>
      </c>
      <c r="U13" s="81">
        <f>+S13/'[5]S 8'!C10*100</f>
        <v>116.66666666666667</v>
      </c>
    </row>
    <row r="14" spans="1:21" ht="15" customHeight="1" x14ac:dyDescent="0.2">
      <c r="A14" s="43" t="s">
        <v>468</v>
      </c>
      <c r="B14" s="12">
        <f>+'[6]Stanje BO'!C11</f>
        <v>1817</v>
      </c>
      <c r="C14" s="105">
        <f>+B14/'[5]Stanje BO'!C11*100</f>
        <v>89.24361493123773</v>
      </c>
      <c r="D14" s="12">
        <f>+'[6]S 1+2'!C11</f>
        <v>711</v>
      </c>
      <c r="E14" s="81">
        <f t="shared" si="0"/>
        <v>39.130434782608695</v>
      </c>
      <c r="F14" s="105">
        <f>+D14/'[5]S 1+2'!C11*100</f>
        <v>89.659520807061782</v>
      </c>
      <c r="G14" s="12">
        <f>+'[6]S 3+4'!C11</f>
        <v>496</v>
      </c>
      <c r="H14" s="81">
        <f t="shared" si="1"/>
        <v>27.297743533296643</v>
      </c>
      <c r="I14" s="105">
        <f>+G14/'[5]S 3+4'!C11*100</f>
        <v>84.93150684931507</v>
      </c>
      <c r="J14" s="12">
        <f>+'[6]S 5'!C11</f>
        <v>392</v>
      </c>
      <c r="K14" s="81">
        <f t="shared" si="2"/>
        <v>21.574023115024765</v>
      </c>
      <c r="L14" s="81">
        <f>+J14/'[5]S 5'!C11*100</f>
        <v>88.487584650112865</v>
      </c>
      <c r="M14" s="12">
        <f>+'[6]S 6'!C11</f>
        <v>150</v>
      </c>
      <c r="N14" s="81">
        <f t="shared" si="3"/>
        <v>8.2553659878921302</v>
      </c>
      <c r="O14" s="105">
        <f>+M14/'[5]S 6'!C11*100</f>
        <v>92.024539877300612</v>
      </c>
      <c r="P14" s="12">
        <f>+'[6]S 7'!C11</f>
        <v>65</v>
      </c>
      <c r="Q14" s="81">
        <f t="shared" si="4"/>
        <v>3.5773252614199231</v>
      </c>
      <c r="R14" s="105">
        <f>+P14/'[5]S 7'!C11*100</f>
        <v>132.65306122448979</v>
      </c>
      <c r="S14" s="12">
        <f>+'[6]S 8'!C11</f>
        <v>3</v>
      </c>
      <c r="T14" s="81">
        <f t="shared" si="5"/>
        <v>0.1651073197578426</v>
      </c>
      <c r="U14" s="81">
        <f>+S14/'[5]S 8'!C11*100</f>
        <v>75</v>
      </c>
    </row>
    <row r="15" spans="1:21" ht="15" customHeight="1" x14ac:dyDescent="0.2">
      <c r="A15" s="43" t="s">
        <v>469</v>
      </c>
      <c r="B15" s="12">
        <f>+'[6]Stanje BO'!C12</f>
        <v>956</v>
      </c>
      <c r="C15" s="105">
        <f>+B15/'[5]Stanje BO'!C12*100</f>
        <v>100.63157894736842</v>
      </c>
      <c r="D15" s="12">
        <f>+'[6]S 1+2'!C12</f>
        <v>360</v>
      </c>
      <c r="E15" s="81">
        <f t="shared" si="0"/>
        <v>37.656903765690373</v>
      </c>
      <c r="F15" s="105">
        <f>+D15/'[5]S 1+2'!C12*100</f>
        <v>109.42249240121581</v>
      </c>
      <c r="G15" s="12">
        <f>+'[6]S 3+4'!C12</f>
        <v>235</v>
      </c>
      <c r="H15" s="81">
        <f t="shared" si="1"/>
        <v>24.581589958158993</v>
      </c>
      <c r="I15" s="105">
        <f>+G15/'[5]S 3+4'!C12*100</f>
        <v>90.384615384615387</v>
      </c>
      <c r="J15" s="12">
        <f>+'[6]S 5'!C12</f>
        <v>212</v>
      </c>
      <c r="K15" s="81">
        <f t="shared" si="2"/>
        <v>22.17573221757322</v>
      </c>
      <c r="L15" s="81">
        <f>+J15/'[5]S 5'!C12*100</f>
        <v>94.222222222222214</v>
      </c>
      <c r="M15" s="12">
        <f>+'[6]S 6'!C12</f>
        <v>99</v>
      </c>
      <c r="N15" s="81">
        <f t="shared" si="3"/>
        <v>10.355648535564853</v>
      </c>
      <c r="O15" s="105">
        <f>+M15/'[5]S 6'!C12*100</f>
        <v>112.5</v>
      </c>
      <c r="P15" s="12">
        <f>+'[6]S 7'!C12</f>
        <v>47</v>
      </c>
      <c r="Q15" s="81">
        <f t="shared" si="4"/>
        <v>4.9163179916317992</v>
      </c>
      <c r="R15" s="105">
        <f>+P15/'[5]S 7'!C12*100</f>
        <v>106.81818181818181</v>
      </c>
      <c r="S15" s="12">
        <f>+'[6]S 8'!C12</f>
        <v>3</v>
      </c>
      <c r="T15" s="81">
        <f t="shared" si="5"/>
        <v>0.31380753138075312</v>
      </c>
      <c r="U15" s="81">
        <f>+S15/'[5]S 8'!C12*100</f>
        <v>75</v>
      </c>
    </row>
    <row r="16" spans="1:21" ht="15" customHeight="1" x14ac:dyDescent="0.2">
      <c r="A16" s="43" t="s">
        <v>39</v>
      </c>
      <c r="B16" s="12">
        <f>+'[6]Stanje BO'!C13</f>
        <v>6430</v>
      </c>
      <c r="C16" s="105">
        <f>+B16/'[5]Stanje BO'!C13*100</f>
        <v>96.590055580591866</v>
      </c>
      <c r="D16" s="12">
        <f>+'[6]S 1+2'!C13</f>
        <v>1959</v>
      </c>
      <c r="E16" s="81">
        <f t="shared" si="0"/>
        <v>30.466562986003108</v>
      </c>
      <c r="F16" s="105">
        <f>+D16/'[5]S 1+2'!C13*100</f>
        <v>93.330157217722714</v>
      </c>
      <c r="G16" s="12">
        <f>+'[6]S 3+4'!C13</f>
        <v>1734</v>
      </c>
      <c r="H16" s="81">
        <f t="shared" si="1"/>
        <v>26.967340590979781</v>
      </c>
      <c r="I16" s="105">
        <f>+G16/'[5]S 3+4'!C13*100</f>
        <v>95.27472527472527</v>
      </c>
      <c r="J16" s="12">
        <f>+'[6]S 5'!C13</f>
        <v>1591</v>
      </c>
      <c r="K16" s="81">
        <f t="shared" si="2"/>
        <v>24.743390357698289</v>
      </c>
      <c r="L16" s="81">
        <f>+J16/'[5]S 5'!C13*100</f>
        <v>96.249243799153049</v>
      </c>
      <c r="M16" s="12">
        <f>+'[6]S 6'!C13</f>
        <v>781</v>
      </c>
      <c r="N16" s="81">
        <f t="shared" si="3"/>
        <v>12.146189735614307</v>
      </c>
      <c r="O16" s="105">
        <f>+M16/'[5]S 6'!C13*100</f>
        <v>103.03430079155673</v>
      </c>
      <c r="P16" s="12">
        <f>+'[6]S 7'!C13</f>
        <v>328</v>
      </c>
      <c r="Q16" s="81">
        <f t="shared" si="4"/>
        <v>5.10108864696734</v>
      </c>
      <c r="R16" s="105">
        <f>+P16/'[5]S 7'!C13*100</f>
        <v>111.56462585034012</v>
      </c>
      <c r="S16" s="12">
        <f>+'[6]S 8'!C13</f>
        <v>37</v>
      </c>
      <c r="T16" s="81">
        <f t="shared" si="5"/>
        <v>0.5754276827371696</v>
      </c>
      <c r="U16" s="81">
        <f>+S16/'[5]S 8'!C13*100</f>
        <v>112.12121212121211</v>
      </c>
    </row>
    <row r="17" spans="1:21" ht="15" customHeight="1" x14ac:dyDescent="0.2">
      <c r="A17" s="43" t="s">
        <v>40</v>
      </c>
      <c r="B17" s="12">
        <f>+'[6]Stanje BO'!C14</f>
        <v>1287</v>
      </c>
      <c r="C17" s="105">
        <f>+B17/'[5]Stanje BO'!C14*100</f>
        <v>99.382239382239376</v>
      </c>
      <c r="D17" s="12">
        <f>+'[6]S 1+2'!C14</f>
        <v>482</v>
      </c>
      <c r="E17" s="81">
        <f t="shared" si="0"/>
        <v>37.45143745143745</v>
      </c>
      <c r="F17" s="105">
        <f>+D17/'[5]S 1+2'!C14*100</f>
        <v>92.870905587668602</v>
      </c>
      <c r="G17" s="12">
        <f>+'[6]S 3+4'!C14</f>
        <v>346</v>
      </c>
      <c r="H17" s="81">
        <f t="shared" si="1"/>
        <v>26.884226884226887</v>
      </c>
      <c r="I17" s="105">
        <f>+G17/'[5]S 3+4'!C14*100</f>
        <v>103.9039039039039</v>
      </c>
      <c r="J17" s="12">
        <f>+'[6]S 5'!C14</f>
        <v>305</v>
      </c>
      <c r="K17" s="81">
        <f t="shared" si="2"/>
        <v>23.698523698523701</v>
      </c>
      <c r="L17" s="81">
        <f>+J17/'[5]S 5'!C14*100</f>
        <v>105.17241379310344</v>
      </c>
      <c r="M17" s="12">
        <f>+'[6]S 6'!C14</f>
        <v>101</v>
      </c>
      <c r="N17" s="81">
        <f t="shared" si="3"/>
        <v>7.8477078477078477</v>
      </c>
      <c r="O17" s="105">
        <f>+M17/'[5]S 6'!C14*100</f>
        <v>96.19047619047619</v>
      </c>
      <c r="P17" s="12">
        <f>+'[6]S 7'!C14</f>
        <v>49</v>
      </c>
      <c r="Q17" s="81">
        <f t="shared" si="4"/>
        <v>3.807303807303807</v>
      </c>
      <c r="R17" s="105">
        <f>+P17/'[5]S 7'!C14*100</f>
        <v>111.36363636363636</v>
      </c>
      <c r="S17" s="12">
        <f>+'[6]S 8'!C14</f>
        <v>4</v>
      </c>
      <c r="T17" s="81">
        <f t="shared" si="5"/>
        <v>0.31080031080031079</v>
      </c>
      <c r="U17" s="81">
        <f>+S17/'[5]S 8'!C14*100</f>
        <v>100</v>
      </c>
    </row>
    <row r="18" spans="1:21" ht="15" customHeight="1" x14ac:dyDescent="0.2">
      <c r="A18" s="43"/>
      <c r="B18" s="12"/>
      <c r="C18" s="105"/>
      <c r="D18" s="12"/>
      <c r="E18" s="81"/>
      <c r="F18" s="105"/>
      <c r="G18" s="12"/>
      <c r="H18" s="81"/>
      <c r="I18" s="105"/>
      <c r="J18" s="12"/>
      <c r="K18" s="81"/>
      <c r="L18" s="81"/>
      <c r="M18" s="12"/>
      <c r="N18" s="81"/>
      <c r="O18" s="105"/>
      <c r="P18" s="12"/>
      <c r="Q18" s="81"/>
      <c r="R18" s="105"/>
      <c r="S18" s="12"/>
      <c r="T18" s="81"/>
      <c r="U18" s="81"/>
    </row>
    <row r="19" spans="1:21" ht="15" customHeight="1" x14ac:dyDescent="0.2">
      <c r="A19" s="70" t="s">
        <v>42</v>
      </c>
      <c r="B19" s="71">
        <f>+'[6]Stanje BO'!C16</f>
        <v>19000</v>
      </c>
      <c r="C19" s="119">
        <f>+B19/'[5]Stanje BO'!C16*100</f>
        <v>101.69128666238494</v>
      </c>
      <c r="D19" s="71">
        <f>+'[6]S 1+2'!C16</f>
        <v>6171</v>
      </c>
      <c r="E19" s="79">
        <f t="shared" si="0"/>
        <v>32.478947368421053</v>
      </c>
      <c r="F19" s="119">
        <f>+D19/'[5]S 1+2'!C16*100</f>
        <v>102.8328611898017</v>
      </c>
      <c r="G19" s="71">
        <f>+'[6]S 3+4'!C16</f>
        <v>3819</v>
      </c>
      <c r="H19" s="79">
        <f t="shared" si="1"/>
        <v>20.100000000000001</v>
      </c>
      <c r="I19" s="119">
        <f>+G19/'[5]S 3+4'!C16*100</f>
        <v>98.912198912198917</v>
      </c>
      <c r="J19" s="71">
        <f>+'[6]S 5'!C16</f>
        <v>5157</v>
      </c>
      <c r="K19" s="79">
        <f t="shared" si="2"/>
        <v>27.142105263157895</v>
      </c>
      <c r="L19" s="79">
        <f>+J19/'[5]S 5'!C16*100</f>
        <v>101.77619893428064</v>
      </c>
      <c r="M19" s="71">
        <f>+'[6]S 6'!C16</f>
        <v>2281</v>
      </c>
      <c r="N19" s="79">
        <f>+M19/$B19*100</f>
        <v>12.005263157894737</v>
      </c>
      <c r="O19" s="119">
        <f>+M19/'[5]S 6'!C16*100</f>
        <v>104.48923499770957</v>
      </c>
      <c r="P19" s="71">
        <f>+'[6]S 7'!C16</f>
        <v>1394</v>
      </c>
      <c r="Q19" s="79">
        <f>+P19/$B19*100</f>
        <v>7.3368421052631581</v>
      </c>
      <c r="R19" s="119">
        <f>+P19/'[5]S 7'!C16*100</f>
        <v>99.217081850533802</v>
      </c>
      <c r="S19" s="71">
        <f>+'[6]S 8'!C16</f>
        <v>178</v>
      </c>
      <c r="T19" s="79">
        <f>+S19/$B19*100</f>
        <v>0.93684210526315792</v>
      </c>
      <c r="U19" s="79">
        <f>+S19/'[5]S 8'!C16*100</f>
        <v>106.58682634730539</v>
      </c>
    </row>
    <row r="20" spans="1:21" ht="15" customHeight="1" x14ac:dyDescent="0.2">
      <c r="A20" s="43" t="s">
        <v>44</v>
      </c>
      <c r="B20" s="12">
        <f>+'[6]Stanje BO'!C17</f>
        <v>3209</v>
      </c>
      <c r="C20" s="105">
        <f>+B20/'[5]Stanje BO'!C17*100</f>
        <v>100.91194968553458</v>
      </c>
      <c r="D20" s="12">
        <f>+'[6]S 1+2'!C17</f>
        <v>1079</v>
      </c>
      <c r="E20" s="81">
        <f t="shared" si="0"/>
        <v>33.624181988158306</v>
      </c>
      <c r="F20" s="105">
        <f>+D20/'[5]S 1+2'!C17*100</f>
        <v>103.75000000000001</v>
      </c>
      <c r="G20" s="12">
        <f>+'[6]S 3+4'!C17</f>
        <v>742</v>
      </c>
      <c r="H20" s="81">
        <f t="shared" si="1"/>
        <v>23.12246805858523</v>
      </c>
      <c r="I20" s="105">
        <f>+G20/'[5]S 3+4'!C17*100</f>
        <v>103.92156862745099</v>
      </c>
      <c r="J20" s="12">
        <f>+'[6]S 5'!C17</f>
        <v>821</v>
      </c>
      <c r="K20" s="81">
        <f t="shared" si="2"/>
        <v>25.584294172639449</v>
      </c>
      <c r="L20" s="81">
        <f>+J20/'[5]S 5'!C17*100</f>
        <v>99.635922330097088</v>
      </c>
      <c r="M20" s="12">
        <f>+'[6]S 6'!C17</f>
        <v>376</v>
      </c>
      <c r="N20" s="81">
        <f>+M20/$B20*100</f>
        <v>11.717045808663135</v>
      </c>
      <c r="O20" s="105">
        <f>+M20/'[5]S 6'!C17*100</f>
        <v>96.410256410256409</v>
      </c>
      <c r="P20" s="12">
        <f>+'[6]S 7'!C17</f>
        <v>171</v>
      </c>
      <c r="Q20" s="81">
        <f>+P20/$B20*100</f>
        <v>5.3287628544717984</v>
      </c>
      <c r="R20" s="105">
        <f>+P20/'[5]S 7'!C17*100</f>
        <v>89.0625</v>
      </c>
      <c r="S20" s="12">
        <f>+'[6]S 8'!C17</f>
        <v>20</v>
      </c>
      <c r="T20" s="81">
        <f>+S20/$B20*100</f>
        <v>0.62324711748208161</v>
      </c>
      <c r="U20" s="81">
        <f>+S20/'[5]S 8'!C17*100</f>
        <v>100</v>
      </c>
    </row>
    <row r="21" spans="1:21" ht="15" customHeight="1" x14ac:dyDescent="0.2">
      <c r="A21" s="43" t="s">
        <v>45</v>
      </c>
      <c r="B21" s="12">
        <f>+'[6]Stanje BO'!C18</f>
        <v>1652</v>
      </c>
      <c r="C21" s="105">
        <f>+B21/'[5]Stanje BO'!C18*100</f>
        <v>100.12121212121212</v>
      </c>
      <c r="D21" s="12">
        <f>+'[6]S 1+2'!C18</f>
        <v>489</v>
      </c>
      <c r="E21" s="81">
        <f t="shared" si="0"/>
        <v>29.600484261501208</v>
      </c>
      <c r="F21" s="105">
        <f>+D21/'[5]S 1+2'!C18*100</f>
        <v>89.889705882352942</v>
      </c>
      <c r="G21" s="12">
        <f>+'[6]S 3+4'!C18</f>
        <v>357</v>
      </c>
      <c r="H21" s="81">
        <f t="shared" si="1"/>
        <v>21.610169491525426</v>
      </c>
      <c r="I21" s="105">
        <f>+G21/'[5]S 3+4'!C18*100</f>
        <v>94.694960212201593</v>
      </c>
      <c r="J21" s="12">
        <f>+'[6]S 5'!C18</f>
        <v>427</v>
      </c>
      <c r="K21" s="81">
        <f t="shared" si="2"/>
        <v>25.847457627118644</v>
      </c>
      <c r="L21" s="81">
        <f>+J21/'[5]S 5'!C18*100</f>
        <v>107.28643216080403</v>
      </c>
      <c r="M21" s="12">
        <f>+'[6]S 6'!C18</f>
        <v>225</v>
      </c>
      <c r="N21" s="81">
        <f>+M21/$B21*100</f>
        <v>13.619854721549638</v>
      </c>
      <c r="O21" s="105">
        <f>+M21/'[5]S 6'!C18*100</f>
        <v>115.97938144329898</v>
      </c>
      <c r="P21" s="12">
        <f>+'[6]S 7'!C18</f>
        <v>143</v>
      </c>
      <c r="Q21" s="81">
        <f>+P21/$B21*100</f>
        <v>8.6561743341404362</v>
      </c>
      <c r="R21" s="105">
        <f>+P21/'[5]S 7'!C18*100</f>
        <v>115.3225806451613</v>
      </c>
      <c r="S21" s="12">
        <f>+'[6]S 8'!C18</f>
        <v>11</v>
      </c>
      <c r="T21" s="81">
        <f>+S21/$B21*100</f>
        <v>0.66585956416464898</v>
      </c>
      <c r="U21" s="81">
        <f>+S21/'[5]S 8'!C18*100</f>
        <v>84.615384615384613</v>
      </c>
    </row>
    <row r="22" spans="1:21" ht="15" customHeight="1" x14ac:dyDescent="0.2">
      <c r="A22" s="43" t="s">
        <v>46</v>
      </c>
      <c r="B22" s="12">
        <f>+'[6]Stanje BO'!C19</f>
        <v>2657</v>
      </c>
      <c r="C22" s="105">
        <f>+B22/'[5]Stanje BO'!C19*100</f>
        <v>98.44386809929604</v>
      </c>
      <c r="D22" s="12">
        <f>+'[6]S 1+2'!C19</f>
        <v>883</v>
      </c>
      <c r="E22" s="81">
        <f t="shared" si="0"/>
        <v>33.232969514490023</v>
      </c>
      <c r="F22" s="105">
        <f>+D22/'[5]S 1+2'!C19*100</f>
        <v>101.37772675086107</v>
      </c>
      <c r="G22" s="12">
        <f>+'[6]S 3+4'!C19</f>
        <v>560</v>
      </c>
      <c r="H22" s="81">
        <f t="shared" si="1"/>
        <v>21.076401957094468</v>
      </c>
      <c r="I22" s="105">
        <f>+G22/'[5]S 3+4'!C19*100</f>
        <v>96.054888507718701</v>
      </c>
      <c r="J22" s="12">
        <f>+'[6]S 5'!C19</f>
        <v>773</v>
      </c>
      <c r="K22" s="81">
        <f t="shared" si="2"/>
        <v>29.092961987203616</v>
      </c>
      <c r="L22" s="81">
        <f>+J22/'[5]S 5'!C19*100</f>
        <v>99.613402061855666</v>
      </c>
      <c r="M22" s="12">
        <f>+'[6]S 6'!C19</f>
        <v>277</v>
      </c>
      <c r="N22" s="81">
        <f>+M22/$B22*100</f>
        <v>10.425291682348513</v>
      </c>
      <c r="O22" s="105">
        <f>+M22/'[5]S 6'!C19*100</f>
        <v>101.09489051094891</v>
      </c>
      <c r="P22" s="12">
        <f>+'[6]S 7'!C19</f>
        <v>151</v>
      </c>
      <c r="Q22" s="81">
        <f>+P22/$B22*100</f>
        <v>5.683101242002258</v>
      </c>
      <c r="R22" s="105">
        <f>+P22/'[5]S 7'!C19*100</f>
        <v>82.513661202185801</v>
      </c>
      <c r="S22" s="12">
        <f>+'[6]S 8'!C19</f>
        <v>13</v>
      </c>
      <c r="T22" s="81">
        <f>+S22/$B22*100</f>
        <v>0.48927361686112153</v>
      </c>
      <c r="U22" s="81">
        <f>+S22/'[5]S 8'!C19*100</f>
        <v>108.33333333333333</v>
      </c>
    </row>
    <row r="23" spans="1:21" ht="15" customHeight="1" x14ac:dyDescent="0.2">
      <c r="A23" s="43" t="s">
        <v>43</v>
      </c>
      <c r="B23" s="12">
        <f>+'[6]Stanje BO'!C20</f>
        <v>11482</v>
      </c>
      <c r="C23" s="105">
        <f>+B23/'[5]Stanje BO'!C20*100</f>
        <v>102.93142088749441</v>
      </c>
      <c r="D23" s="12">
        <f>+'[6]S 1+2'!C20</f>
        <v>3720</v>
      </c>
      <c r="E23" s="81">
        <f t="shared" si="0"/>
        <v>32.398536840271731</v>
      </c>
      <c r="F23" s="105">
        <f>+D23/'[5]S 1+2'!C20*100</f>
        <v>104.90693739424704</v>
      </c>
      <c r="G23" s="12">
        <f>+'[6]S 3+4'!C20</f>
        <v>2160</v>
      </c>
      <c r="H23" s="81">
        <f t="shared" si="1"/>
        <v>18.812053649190037</v>
      </c>
      <c r="I23" s="105">
        <f>+G23/'[5]S 3+4'!C20*100</f>
        <v>98.76543209876543</v>
      </c>
      <c r="J23" s="12">
        <f>+'[6]S 5'!C20</f>
        <v>3136</v>
      </c>
      <c r="K23" s="81">
        <f t="shared" si="2"/>
        <v>27.312314927712944</v>
      </c>
      <c r="L23" s="81">
        <f>+J23/'[5]S 5'!C20*100</f>
        <v>102.18312153796025</v>
      </c>
      <c r="M23" s="12">
        <f>+'[6]S 6'!C20</f>
        <v>1403</v>
      </c>
      <c r="N23" s="81">
        <f>+M23/$B23*100</f>
        <v>12.219125587876677</v>
      </c>
      <c r="O23" s="105">
        <f>+M23/'[5]S 6'!C20*100</f>
        <v>105.88679245283019</v>
      </c>
      <c r="P23" s="12">
        <f>+'[6]S 7'!C20</f>
        <v>929</v>
      </c>
      <c r="Q23" s="81">
        <f>+P23/$B23*100</f>
        <v>8.0909249259710858</v>
      </c>
      <c r="R23" s="105">
        <f>+P23/'[5]S 7'!C20*100</f>
        <v>102.53863134657837</v>
      </c>
      <c r="S23" s="12">
        <f>+'[6]S 8'!C20</f>
        <v>134</v>
      </c>
      <c r="T23" s="81">
        <f>+S23/$B23*100</f>
        <v>1.1670440689775301</v>
      </c>
      <c r="U23" s="81">
        <f>+S23/'[5]S 8'!C20*100</f>
        <v>109.8360655737705</v>
      </c>
    </row>
    <row r="24" spans="1:21" ht="15" customHeight="1" x14ac:dyDescent="0.2">
      <c r="A24" s="43"/>
      <c r="B24" s="12"/>
      <c r="C24" s="105"/>
      <c r="D24" s="12"/>
      <c r="E24" s="81"/>
      <c r="F24" s="105"/>
      <c r="G24" s="12"/>
      <c r="H24" s="81"/>
      <c r="I24" s="105"/>
      <c r="J24" s="12"/>
      <c r="K24" s="81"/>
      <c r="L24" s="81"/>
      <c r="M24" s="12"/>
      <c r="N24" s="81"/>
      <c r="O24" s="105"/>
      <c r="P24" s="12"/>
      <c r="Q24" s="81"/>
      <c r="R24" s="105"/>
      <c r="S24" s="12"/>
      <c r="T24" s="81"/>
      <c r="U24" s="81"/>
    </row>
    <row r="25" spans="1:21" ht="15" customHeight="1" x14ac:dyDescent="0.2">
      <c r="A25" s="25" t="s">
        <v>65</v>
      </c>
      <c r="B25" s="26">
        <f>+'[6]Stanje BO'!C22</f>
        <v>2324</v>
      </c>
      <c r="C25" s="106">
        <f>+B25/'[5]Stanje BO'!C22*100</f>
        <v>170.50623624358033</v>
      </c>
      <c r="D25" s="26">
        <f>+'[6]S 1+2'!C22</f>
        <v>1895</v>
      </c>
      <c r="E25" s="83">
        <f t="shared" si="0"/>
        <v>81.540447504302932</v>
      </c>
      <c r="F25" s="106">
        <f>+D25/'[5]S 1+2'!C22*100</f>
        <v>171.02888086642599</v>
      </c>
      <c r="G25" s="26">
        <f>+'[6]S 3+4'!C22</f>
        <v>41</v>
      </c>
      <c r="H25" s="83">
        <f t="shared" si="1"/>
        <v>1.7641996557659207</v>
      </c>
      <c r="I25" s="106">
        <f>+G25/'[5]S 3+4'!C22*100</f>
        <v>120.58823529411764</v>
      </c>
      <c r="J25" s="26">
        <f>+'[6]S 5'!C22</f>
        <v>39</v>
      </c>
      <c r="K25" s="83">
        <f t="shared" si="2"/>
        <v>1.6781411359724614</v>
      </c>
      <c r="L25" s="83">
        <f>+J25/'[5]S 5'!C22*100</f>
        <v>102.63157894736842</v>
      </c>
      <c r="M25" s="26">
        <f>+'[6]S 6'!C22</f>
        <v>104</v>
      </c>
      <c r="N25" s="83">
        <f>+M25/$B25*100</f>
        <v>4.4750430292598971</v>
      </c>
      <c r="O25" s="106">
        <f>+M25/'[5]S 6'!C22*100</f>
        <v>176.27118644067795</v>
      </c>
      <c r="P25" s="26">
        <f>+'[6]S 7'!C22</f>
        <v>228</v>
      </c>
      <c r="Q25" s="83">
        <f>+P25/$B25*100</f>
        <v>9.8106712564543894</v>
      </c>
      <c r="R25" s="106">
        <f>+P25/'[5]S 7'!C22*100</f>
        <v>196.55172413793102</v>
      </c>
      <c r="S25" s="26">
        <f>+'[6]S 8'!C22</f>
        <v>17</v>
      </c>
      <c r="T25" s="83">
        <f>+S25/$B25*100</f>
        <v>0.73149741824440617</v>
      </c>
      <c r="U25" s="83">
        <f>+S25/'[5]S 8'!C22*100</f>
        <v>212.5</v>
      </c>
    </row>
    <row r="27" spans="1:21" ht="15" customHeight="1" x14ac:dyDescent="0.25">
      <c r="A27" s="68" t="s">
        <v>147</v>
      </c>
    </row>
  </sheetData>
  <mergeCells count="14">
    <mergeCell ref="M3:O3"/>
    <mergeCell ref="P3:R3"/>
    <mergeCell ref="S3:U3"/>
    <mergeCell ref="M4:O4"/>
    <mergeCell ref="P4:R4"/>
    <mergeCell ref="S4:U4"/>
    <mergeCell ref="B3:C3"/>
    <mergeCell ref="D3:F3"/>
    <mergeCell ref="G3:I3"/>
    <mergeCell ref="J3:L3"/>
    <mergeCell ref="B4:C4"/>
    <mergeCell ref="D4:F4"/>
    <mergeCell ref="G4:I4"/>
    <mergeCell ref="J4:L4"/>
  </mergeCells>
  <hyperlinks>
    <hyperlink ref="A27" location="Kazalo!A1" display="nazaj na kazalo" xr:uid="{00000000-0004-0000-1D00-000000000000}"/>
  </hyperlinks>
  <pageMargins left="0.31496062992125984" right="0.43307086614173229" top="0.98425196850393704" bottom="0.98425196850393704" header="0" footer="0"/>
  <pageSetup paperSize="9" orientation="landscape" horizontalDpi="300" verticalDpi="300" r:id="rId1"/>
  <headerFooter alignWithMargins="0"/>
  <ignoredErrors>
    <ignoredError sqref="C6" formula="1"/>
    <ignoredError sqref="B8:V8 E7 H7 K7 N7 Q7 T7 V7 B18:V18 E9 H9 K9 N9 Q9 T9 V9 E10 H10 K10 N10 Q10 T10 V10 E11 H11 K11 N11 Q11 T11 V11 E12 H12 K12 N12 Q12 T12 V12 E13 H13 K13 N13 Q13 T13 V13 E14 H14 K14 N14 Q14 T14 V14 E15 H15 K15 N15 Q15 T15 V15 E16 H16 K16 N16 Q16 T16 V16 E17 H17 K17 N17 Q17 T17 V17 B24:V24 E19 H19 K19 N19 Q19 T19 V19 E20 H20 K20 N20 Q20 T20 V20 E21 H21 K21 N21 Q21 T21 V21 E22 H22 K22 N22 Q22 T22 V22 E23 H23 K23 N23 Q23 T23 V23 B26:V26 E25 H25 K25 N25 Q25 T25 V25"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21"/>
  <sheetViews>
    <sheetView showGridLines="0" tabSelected="1" workbookViewId="0"/>
  </sheetViews>
  <sheetFormatPr defaultColWidth="9.109375" defaultRowHeight="15" customHeight="1" x14ac:dyDescent="0.2"/>
  <cols>
    <col min="1" max="1" width="13.6640625" style="6" customWidth="1"/>
    <col min="2" max="9" width="7.5546875" style="6" customWidth="1"/>
    <col min="10" max="18" width="7.33203125" style="6" customWidth="1"/>
    <col min="19" max="16384" width="9.109375" style="6"/>
  </cols>
  <sheetData>
    <row r="1" spans="1:18" ht="15" customHeight="1" x14ac:dyDescent="0.25">
      <c r="A1" s="9" t="s">
        <v>174</v>
      </c>
      <c r="B1" s="1"/>
      <c r="C1" s="1"/>
      <c r="D1" s="1"/>
      <c r="E1" s="1"/>
      <c r="F1" s="1"/>
      <c r="G1" s="1"/>
      <c r="H1" s="1"/>
      <c r="I1" s="1"/>
    </row>
    <row r="2" spans="1:18" ht="15" customHeight="1" x14ac:dyDescent="0.2">
      <c r="A2" s="1"/>
      <c r="B2" s="1"/>
      <c r="C2" s="1"/>
      <c r="D2" s="1"/>
      <c r="E2" s="1"/>
      <c r="F2" s="1"/>
      <c r="G2" s="1"/>
      <c r="H2" s="1"/>
      <c r="I2" s="1"/>
    </row>
    <row r="3" spans="1:18" ht="15" customHeight="1" x14ac:dyDescent="0.2">
      <c r="A3" s="160"/>
      <c r="B3" s="389" t="s">
        <v>0</v>
      </c>
      <c r="C3" s="391"/>
      <c r="D3" s="389" t="s">
        <v>100</v>
      </c>
      <c r="E3" s="390"/>
      <c r="F3" s="390"/>
      <c r="G3" s="389" t="s">
        <v>101</v>
      </c>
      <c r="H3" s="390"/>
      <c r="I3" s="391"/>
      <c r="J3" s="390" t="s">
        <v>102</v>
      </c>
      <c r="K3" s="390"/>
      <c r="L3" s="390"/>
      <c r="M3" s="389" t="s">
        <v>103</v>
      </c>
      <c r="N3" s="390"/>
      <c r="O3" s="391"/>
      <c r="P3" s="390" t="s">
        <v>104</v>
      </c>
      <c r="Q3" s="390"/>
      <c r="R3" s="390"/>
    </row>
    <row r="4" spans="1:18" ht="15" customHeight="1" x14ac:dyDescent="0.2">
      <c r="A4" s="242" t="s">
        <v>67</v>
      </c>
      <c r="B4" s="295"/>
      <c r="C4" s="145" t="str">
        <f>[2]Obdobja!B11</f>
        <v>II 26</v>
      </c>
      <c r="D4" s="295"/>
      <c r="E4" s="296"/>
      <c r="F4" s="145" t="str">
        <f>[2]Obdobja!B11</f>
        <v>II 26</v>
      </c>
      <c r="G4" s="295"/>
      <c r="H4" s="296"/>
      <c r="I4" s="141" t="str">
        <f>[2]Obdobja!B11</f>
        <v>II 26</v>
      </c>
      <c r="J4" s="295"/>
      <c r="K4" s="296"/>
      <c r="L4" s="145" t="str">
        <f>[2]Obdobja!B11</f>
        <v>II 26</v>
      </c>
      <c r="M4" s="295"/>
      <c r="N4" s="296"/>
      <c r="O4" s="145" t="str">
        <f>[2]Obdobja!B11</f>
        <v>II 26</v>
      </c>
      <c r="P4" s="295"/>
      <c r="Q4" s="296"/>
      <c r="R4" s="141" t="str">
        <f>[2]Obdobja!B11</f>
        <v>II 26</v>
      </c>
    </row>
    <row r="5" spans="1:18" ht="15.75" customHeight="1" x14ac:dyDescent="0.2">
      <c r="A5" s="243" t="s">
        <v>61</v>
      </c>
      <c r="B5" s="166" t="str">
        <f>[2]Obdobja!B11</f>
        <v>II 26</v>
      </c>
      <c r="C5" s="168" t="str">
        <f>[2]Obdobja!C11</f>
        <v>II 25</v>
      </c>
      <c r="D5" s="166" t="str">
        <f>[2]Obdobja!B11</f>
        <v>II 26</v>
      </c>
      <c r="E5" s="167" t="s">
        <v>73</v>
      </c>
      <c r="F5" s="168" t="str">
        <f>[2]Obdobja!C11</f>
        <v>II 25</v>
      </c>
      <c r="G5" s="166" t="str">
        <f>[2]Obdobja!B11</f>
        <v>II 26</v>
      </c>
      <c r="H5" s="167" t="s">
        <v>73</v>
      </c>
      <c r="I5" s="167" t="str">
        <f>[2]Obdobja!C11</f>
        <v>II 25</v>
      </c>
      <c r="J5" s="166" t="str">
        <f>[2]Obdobja!B11</f>
        <v>II 26</v>
      </c>
      <c r="K5" s="167" t="s">
        <v>73</v>
      </c>
      <c r="L5" s="168" t="str">
        <f>[2]Obdobja!C11</f>
        <v>II 25</v>
      </c>
      <c r="M5" s="166" t="str">
        <f>[2]Obdobja!B11</f>
        <v>II 26</v>
      </c>
      <c r="N5" s="167" t="s">
        <v>73</v>
      </c>
      <c r="O5" s="168" t="str">
        <f>[2]Obdobja!C11</f>
        <v>II 25</v>
      </c>
      <c r="P5" s="166" t="str">
        <f>[2]Obdobja!B11</f>
        <v>II 26</v>
      </c>
      <c r="Q5" s="167" t="s">
        <v>73</v>
      </c>
      <c r="R5" s="167" t="str">
        <f>[2]Obdobja!C11</f>
        <v>II 25</v>
      </c>
    </row>
    <row r="6" spans="1:18" ht="15" customHeight="1" x14ac:dyDescent="0.2">
      <c r="A6" s="21" t="s">
        <v>22</v>
      </c>
      <c r="B6" s="22">
        <f>+'[2]12ud'!B6</f>
        <v>48096</v>
      </c>
      <c r="C6" s="103">
        <f>+'[2]12ud'!C6</f>
        <v>99.623016694974936</v>
      </c>
      <c r="D6" s="22">
        <f>+'[2]12ud'!D6</f>
        <v>13216</v>
      </c>
      <c r="E6" s="75">
        <f>+'[2]12ud'!E6</f>
        <v>27.478376580172988</v>
      </c>
      <c r="F6" s="103">
        <f>+'[2]12ud'!F6</f>
        <v>94.406743338809918</v>
      </c>
      <c r="G6" s="22">
        <f>+'[2]12ud'!G6</f>
        <v>9442</v>
      </c>
      <c r="H6" s="75">
        <f>+'[2]12ud'!H6</f>
        <v>19.631570192947439</v>
      </c>
      <c r="I6" s="75">
        <f>+'[2]12ud'!I6</f>
        <v>107.11287577992059</v>
      </c>
      <c r="J6" s="22">
        <f>+'[2]12ud'!J6</f>
        <v>8087</v>
      </c>
      <c r="K6" s="75">
        <f>+'[2]12ud'!K6</f>
        <v>16.814288090485697</v>
      </c>
      <c r="L6" s="103">
        <f>+'[2]12ud'!L6</f>
        <v>115.76009161179502</v>
      </c>
      <c r="M6" s="22">
        <f>+'[2]12ud'!M6</f>
        <v>7533</v>
      </c>
      <c r="N6" s="75">
        <f>+'[2]12ud'!N6</f>
        <v>15.662425149700599</v>
      </c>
      <c r="O6" s="103">
        <f>+'[2]12ud'!O6</f>
        <v>99.893913274101578</v>
      </c>
      <c r="P6" s="22">
        <f>+'[2]12ud'!P6</f>
        <v>9818</v>
      </c>
      <c r="Q6" s="75">
        <f>+'[2]12ud'!Q6</f>
        <v>20.413339986693281</v>
      </c>
      <c r="R6" s="75">
        <f>+'[2]12ud'!R6</f>
        <v>89.768675139434947</v>
      </c>
    </row>
    <row r="7" spans="1:18" ht="12.75" customHeight="1" x14ac:dyDescent="0.2">
      <c r="A7" s="11"/>
      <c r="B7" s="15"/>
      <c r="C7" s="104"/>
      <c r="D7" s="15"/>
      <c r="E7" s="78"/>
      <c r="F7" s="104"/>
      <c r="G7" s="15"/>
      <c r="H7" s="78"/>
      <c r="I7" s="78"/>
      <c r="J7" s="15"/>
      <c r="K7" s="78"/>
      <c r="L7" s="104"/>
      <c r="M7" s="15"/>
      <c r="N7" s="78"/>
      <c r="O7" s="104"/>
      <c r="P7" s="15"/>
      <c r="Q7" s="78"/>
      <c r="R7" s="78"/>
    </row>
    <row r="8" spans="1:18" ht="15" customHeight="1" x14ac:dyDescent="0.2">
      <c r="A8" s="18" t="s">
        <v>23</v>
      </c>
      <c r="B8" s="12">
        <f>+'[2]12ud'!B8</f>
        <v>5085</v>
      </c>
      <c r="C8" s="105">
        <f>+'[2]12ud'!C8</f>
        <v>93.715444157758938</v>
      </c>
      <c r="D8" s="12">
        <f>+'[2]12ud'!D8</f>
        <v>1301</v>
      </c>
      <c r="E8" s="81">
        <f>+'[2]12ud'!E8</f>
        <v>25.585054080629298</v>
      </c>
      <c r="F8" s="105">
        <f>+'[2]12ud'!F8</f>
        <v>84.207119741100328</v>
      </c>
      <c r="G8" s="12">
        <f>+'[2]12ud'!G8</f>
        <v>983</v>
      </c>
      <c r="H8" s="81">
        <f>+'[2]12ud'!H8</f>
        <v>19.331366764995085</v>
      </c>
      <c r="I8" s="81">
        <f>+'[2]12ud'!I8</f>
        <v>106.84782608695653</v>
      </c>
      <c r="J8" s="12">
        <f>+'[2]12ud'!J8</f>
        <v>867</v>
      </c>
      <c r="K8" s="81">
        <f>+'[2]12ud'!K8</f>
        <v>17.050147492625371</v>
      </c>
      <c r="L8" s="105">
        <f>+'[2]12ud'!L8</f>
        <v>109.88593155893535</v>
      </c>
      <c r="M8" s="12">
        <f>+'[2]12ud'!M8</f>
        <v>799</v>
      </c>
      <c r="N8" s="81">
        <f>+'[2]12ud'!N8</f>
        <v>15.712881022615536</v>
      </c>
      <c r="O8" s="105">
        <f>+'[2]12ud'!O8</f>
        <v>99.875</v>
      </c>
      <c r="P8" s="12">
        <f>+'[2]12ud'!P8</f>
        <v>1135</v>
      </c>
      <c r="Q8" s="81">
        <f>+'[2]12ud'!Q8</f>
        <v>22.320550639134709</v>
      </c>
      <c r="R8" s="81">
        <f>+'[2]12ud'!R8</f>
        <v>82.725947521865891</v>
      </c>
    </row>
    <row r="9" spans="1:18" ht="15" customHeight="1" x14ac:dyDescent="0.2">
      <c r="A9" s="18" t="s">
        <v>24</v>
      </c>
      <c r="B9" s="12">
        <f>+'[2]12ud'!B16</f>
        <v>3593</v>
      </c>
      <c r="C9" s="105">
        <f>+'[2]12ud'!C16</f>
        <v>102.65714285714284</v>
      </c>
      <c r="D9" s="12">
        <f>+'[2]12ud'!D16</f>
        <v>1100</v>
      </c>
      <c r="E9" s="81">
        <f>+'[2]12ud'!E16</f>
        <v>30.615084887280826</v>
      </c>
      <c r="F9" s="105">
        <f>+'[2]12ud'!F16</f>
        <v>102.8999064546305</v>
      </c>
      <c r="G9" s="12">
        <f>+'[2]12ud'!G16</f>
        <v>835</v>
      </c>
      <c r="H9" s="81">
        <f>+'[2]12ud'!H16</f>
        <v>23.239632618981354</v>
      </c>
      <c r="I9" s="81">
        <f>+'[2]12ud'!I16</f>
        <v>106.64112388250319</v>
      </c>
      <c r="J9" s="12">
        <f>+'[2]12ud'!J16</f>
        <v>609</v>
      </c>
      <c r="K9" s="81">
        <f>+'[2]12ud'!K16</f>
        <v>16.949624269412748</v>
      </c>
      <c r="L9" s="105">
        <f>+'[2]12ud'!L16</f>
        <v>129.29936305732483</v>
      </c>
      <c r="M9" s="12">
        <f>+'[2]12ud'!M16</f>
        <v>475</v>
      </c>
      <c r="N9" s="81">
        <f>+'[2]12ud'!N16</f>
        <v>13.2201502922349</v>
      </c>
      <c r="O9" s="105">
        <f>+'[2]12ud'!O16</f>
        <v>87.476979742173114</v>
      </c>
      <c r="P9" s="12">
        <f>+'[2]12ud'!P16</f>
        <v>574</v>
      </c>
      <c r="Q9" s="81">
        <f>+'[2]12ud'!Q16</f>
        <v>15.975507932090174</v>
      </c>
      <c r="R9" s="81">
        <f>+'[2]12ud'!R16</f>
        <v>90.536277602523668</v>
      </c>
    </row>
    <row r="10" spans="1:18" ht="15" customHeight="1" x14ac:dyDescent="0.2">
      <c r="A10" s="18" t="s">
        <v>25</v>
      </c>
      <c r="B10" s="12">
        <f>+'[2]12ud'!B24</f>
        <v>3313</v>
      </c>
      <c r="C10" s="105">
        <f>+'[2]12ud'!C24</f>
        <v>102.19000616903146</v>
      </c>
      <c r="D10" s="12">
        <f>+'[2]12ud'!D24</f>
        <v>1212</v>
      </c>
      <c r="E10" s="81">
        <f>+'[2]12ud'!E24</f>
        <v>36.58315725928162</v>
      </c>
      <c r="F10" s="105">
        <f>+'[2]12ud'!F24</f>
        <v>97.037630104083263</v>
      </c>
      <c r="G10" s="12">
        <f>+'[2]12ud'!G24</f>
        <v>747</v>
      </c>
      <c r="H10" s="81">
        <f>+'[2]12ud'!H24</f>
        <v>22.547539993963177</v>
      </c>
      <c r="I10" s="81">
        <f>+'[2]12ud'!I24</f>
        <v>106.56205420827389</v>
      </c>
      <c r="J10" s="12">
        <f>+'[2]12ud'!J24</f>
        <v>570</v>
      </c>
      <c r="K10" s="81">
        <f>+'[2]12ud'!K24</f>
        <v>17.204950196196801</v>
      </c>
      <c r="L10" s="105">
        <f>+'[2]12ud'!L24</f>
        <v>101.60427807486631</v>
      </c>
      <c r="M10" s="12">
        <f>+'[2]12ud'!M24</f>
        <v>512</v>
      </c>
      <c r="N10" s="81">
        <f>+'[2]12ud'!N24</f>
        <v>15.454271053425897</v>
      </c>
      <c r="O10" s="105">
        <f>+'[2]12ud'!O24</f>
        <v>112.77533039647578</v>
      </c>
      <c r="P10" s="12">
        <f>+'[2]12ud'!P24</f>
        <v>272</v>
      </c>
      <c r="Q10" s="81">
        <f>+'[2]12ud'!Q24</f>
        <v>8.2100814971325082</v>
      </c>
      <c r="R10" s="81">
        <f>+'[2]12ud'!R24</f>
        <v>98.194945848375454</v>
      </c>
    </row>
    <row r="11" spans="1:18" ht="15" customHeight="1" x14ac:dyDescent="0.2">
      <c r="A11" s="18" t="s">
        <v>26</v>
      </c>
      <c r="B11" s="12">
        <f>+'[2]12ud'!B31</f>
        <v>13852</v>
      </c>
      <c r="C11" s="105">
        <f>+'[2]12ud'!C31</f>
        <v>103.49671249252839</v>
      </c>
      <c r="D11" s="12">
        <f>+'[2]12ud'!D31</f>
        <v>3253</v>
      </c>
      <c r="E11" s="81">
        <f>+'[2]12ud'!E31</f>
        <v>23.483973433439214</v>
      </c>
      <c r="F11" s="105">
        <f>+'[2]12ud'!F31</f>
        <v>99.267622825755268</v>
      </c>
      <c r="G11" s="12">
        <f>+'[2]12ud'!G31</f>
        <v>2477</v>
      </c>
      <c r="H11" s="81">
        <f>+'[2]12ud'!H31</f>
        <v>17.88189431129079</v>
      </c>
      <c r="I11" s="81">
        <f>+'[2]12ud'!I31</f>
        <v>108.97492300923889</v>
      </c>
      <c r="J11" s="12">
        <f>+'[2]12ud'!J31</f>
        <v>2450</v>
      </c>
      <c r="K11" s="81">
        <f>+'[2]12ud'!K31</f>
        <v>17.686976609875828</v>
      </c>
      <c r="L11" s="105">
        <f>+'[2]12ud'!L31</f>
        <v>117.22488038277513</v>
      </c>
      <c r="M11" s="12">
        <f>+'[2]12ud'!M31</f>
        <v>2429</v>
      </c>
      <c r="N11" s="81">
        <f>+'[2]12ud'!N31</f>
        <v>17.53537395321975</v>
      </c>
      <c r="O11" s="105">
        <f>+'[2]12ud'!O31</f>
        <v>103.5820895522388</v>
      </c>
      <c r="P11" s="12">
        <f>+'[2]12ud'!P31</f>
        <v>3243</v>
      </c>
      <c r="Q11" s="81">
        <f>+'[2]12ud'!Q31</f>
        <v>23.411781692174415</v>
      </c>
      <c r="R11" s="81">
        <f>+'[2]12ud'!R31</f>
        <v>95.410414827890548</v>
      </c>
    </row>
    <row r="12" spans="1:18" ht="15" customHeight="1" x14ac:dyDescent="0.2">
      <c r="A12" s="18" t="s">
        <v>27</v>
      </c>
      <c r="B12" s="12">
        <f>+'[2]12ud'!B42</f>
        <v>7150</v>
      </c>
      <c r="C12" s="105">
        <f>+'[2]12ud'!C42</f>
        <v>103.04078397463611</v>
      </c>
      <c r="D12" s="12">
        <f>+'[2]12ud'!D42</f>
        <v>2084</v>
      </c>
      <c r="E12" s="81">
        <f>+'[2]12ud'!E42</f>
        <v>29.146853146853147</v>
      </c>
      <c r="F12" s="105">
        <f>+'[2]12ud'!F42</f>
        <v>90.099437959360145</v>
      </c>
      <c r="G12" s="12">
        <f>+'[2]12ud'!G42</f>
        <v>1391</v>
      </c>
      <c r="H12" s="81">
        <f>+'[2]12ud'!H42</f>
        <v>19.454545454545453</v>
      </c>
      <c r="I12" s="81">
        <f>+'[2]12ud'!I42</f>
        <v>105.85996955859969</v>
      </c>
      <c r="J12" s="12">
        <f>+'[2]12ud'!J42</f>
        <v>1331</v>
      </c>
      <c r="K12" s="81">
        <f>+'[2]12ud'!K42</f>
        <v>18.615384615384613</v>
      </c>
      <c r="L12" s="105">
        <f>+'[2]12ud'!L42</f>
        <v>136.09406952965236</v>
      </c>
      <c r="M12" s="12">
        <f>+'[2]12ud'!M42</f>
        <v>1056</v>
      </c>
      <c r="N12" s="81">
        <f>+'[2]12ud'!N42</f>
        <v>14.76923076923077</v>
      </c>
      <c r="O12" s="105">
        <f>+'[2]12ud'!O42</f>
        <v>104.55445544554456</v>
      </c>
      <c r="P12" s="12">
        <f>+'[2]12ud'!P42</f>
        <v>1288</v>
      </c>
      <c r="Q12" s="81">
        <f>+'[2]12ud'!Q42</f>
        <v>18.013986013986013</v>
      </c>
      <c r="R12" s="81">
        <f>+'[2]12ud'!R42</f>
        <v>97.280966767371595</v>
      </c>
    </row>
    <row r="13" spans="1:18" ht="15" customHeight="1" x14ac:dyDescent="0.2">
      <c r="A13" s="18" t="s">
        <v>28</v>
      </c>
      <c r="B13" s="12">
        <f>+'[2]12ud'!B49</f>
        <v>2936</v>
      </c>
      <c r="C13" s="105">
        <f>+'[2]12ud'!C49</f>
        <v>89.512195121951223</v>
      </c>
      <c r="D13" s="12">
        <f>+'[2]12ud'!D49</f>
        <v>1021</v>
      </c>
      <c r="E13" s="81">
        <f>+'[2]12ud'!E49</f>
        <v>34.775204359673026</v>
      </c>
      <c r="F13" s="105">
        <f>+'[2]12ud'!F49</f>
        <v>90.594498669032831</v>
      </c>
      <c r="G13" s="12">
        <f>+'[2]12ud'!G49</f>
        <v>581</v>
      </c>
      <c r="H13" s="81">
        <f>+'[2]12ud'!H49</f>
        <v>19.788828337874659</v>
      </c>
      <c r="I13" s="81">
        <f>+'[2]12ud'!I49</f>
        <v>94.625407166123779</v>
      </c>
      <c r="J13" s="12">
        <f>+'[2]12ud'!J49</f>
        <v>390</v>
      </c>
      <c r="K13" s="81">
        <f>+'[2]12ud'!K49</f>
        <v>13.283378746594005</v>
      </c>
      <c r="L13" s="105">
        <f>+'[2]12ud'!L49</f>
        <v>98.484848484848484</v>
      </c>
      <c r="M13" s="12">
        <f>+'[2]12ud'!M49</f>
        <v>434</v>
      </c>
      <c r="N13" s="81">
        <f>+'[2]12ud'!N49</f>
        <v>14.782016348773841</v>
      </c>
      <c r="O13" s="105">
        <f>+'[2]12ud'!O49</f>
        <v>82.666666666666671</v>
      </c>
      <c r="P13" s="12">
        <f>+'[2]12ud'!P49</f>
        <v>510</v>
      </c>
      <c r="Q13" s="81">
        <f>+'[2]12ud'!Q49</f>
        <v>17.370572207084471</v>
      </c>
      <c r="R13" s="81">
        <f>+'[2]12ud'!R49</f>
        <v>82.524271844660191</v>
      </c>
    </row>
    <row r="14" spans="1:18" ht="15" customHeight="1" x14ac:dyDescent="0.2">
      <c r="A14" s="18" t="s">
        <v>29</v>
      </c>
      <c r="B14" s="12">
        <f>+'[2]12ud'!B55</f>
        <v>1644</v>
      </c>
      <c r="C14" s="105">
        <f>+'[2]12ud'!C55</f>
        <v>102.55770430442919</v>
      </c>
      <c r="D14" s="12">
        <f>+'[2]12ud'!D55</f>
        <v>502</v>
      </c>
      <c r="E14" s="81">
        <f>+'[2]12ud'!E55</f>
        <v>30.535279805352801</v>
      </c>
      <c r="F14" s="105">
        <f>+'[2]12ud'!F55</f>
        <v>103.08008213552363</v>
      </c>
      <c r="G14" s="12">
        <f>+'[2]12ud'!G55</f>
        <v>401</v>
      </c>
      <c r="H14" s="81">
        <f>+'[2]12ud'!H55</f>
        <v>24.391727493917276</v>
      </c>
      <c r="I14" s="81">
        <f>+'[2]12ud'!I55</f>
        <v>118.63905325443787</v>
      </c>
      <c r="J14" s="12">
        <f>+'[2]12ud'!J55</f>
        <v>285</v>
      </c>
      <c r="K14" s="81">
        <f>+'[2]12ud'!K55</f>
        <v>17.335766423357665</v>
      </c>
      <c r="L14" s="105">
        <f>+'[2]12ud'!L55</f>
        <v>108.77862595419847</v>
      </c>
      <c r="M14" s="12">
        <f>+'[2]12ud'!M55</f>
        <v>246</v>
      </c>
      <c r="N14" s="81">
        <f>+'[2]12ud'!N55</f>
        <v>14.963503649635038</v>
      </c>
      <c r="O14" s="105">
        <f>+'[2]12ud'!O55</f>
        <v>105.5793991416309</v>
      </c>
      <c r="P14" s="12">
        <f>+'[2]12ud'!P55</f>
        <v>210</v>
      </c>
      <c r="Q14" s="81">
        <f>+'[2]12ud'!Q55</f>
        <v>12.773722627737227</v>
      </c>
      <c r="R14" s="81">
        <f>+'[2]12ud'!R55</f>
        <v>74.204946996466433</v>
      </c>
    </row>
    <row r="15" spans="1:18" ht="15" customHeight="1" x14ac:dyDescent="0.2">
      <c r="A15" s="18" t="s">
        <v>30</v>
      </c>
      <c r="B15" s="12">
        <f>+'[2]12ud'!B61</f>
        <v>2446</v>
      </c>
      <c r="C15" s="105">
        <f>+'[2]12ud'!C61</f>
        <v>91.851295531355618</v>
      </c>
      <c r="D15" s="12">
        <f>+'[2]12ud'!D61</f>
        <v>514</v>
      </c>
      <c r="E15" s="81">
        <f>+'[2]12ud'!E61</f>
        <v>21.013900245298448</v>
      </c>
      <c r="F15" s="105">
        <f>+'[2]12ud'!F61</f>
        <v>85.38205980066445</v>
      </c>
      <c r="G15" s="12">
        <f>+'[2]12ud'!G61</f>
        <v>377</v>
      </c>
      <c r="H15" s="81">
        <f>+'[2]12ud'!H61</f>
        <v>15.412919051512674</v>
      </c>
      <c r="I15" s="81">
        <f>+'[2]12ud'!I61</f>
        <v>98.691099476439788</v>
      </c>
      <c r="J15" s="12">
        <f>+'[2]12ud'!J61</f>
        <v>313</v>
      </c>
      <c r="K15" s="81">
        <f>+'[2]12ud'!K61</f>
        <v>12.796402289452166</v>
      </c>
      <c r="L15" s="105">
        <f>+'[2]12ud'!L61</f>
        <v>96.904024767801857</v>
      </c>
      <c r="M15" s="12">
        <f>+'[2]12ud'!M61</f>
        <v>387</v>
      </c>
      <c r="N15" s="81">
        <f>+'[2]12ud'!N61</f>
        <v>15.821749795584628</v>
      </c>
      <c r="O15" s="105">
        <f>+'[2]12ud'!O61</f>
        <v>103.2</v>
      </c>
      <c r="P15" s="12">
        <f>+'[2]12ud'!P61</f>
        <v>855</v>
      </c>
      <c r="Q15" s="81">
        <f>+'[2]12ud'!Q61</f>
        <v>34.955028618152085</v>
      </c>
      <c r="R15" s="81">
        <f>+'[2]12ud'!R61</f>
        <v>87.155963302752298</v>
      </c>
    </row>
    <row r="16" spans="1:18" ht="15" customHeight="1" x14ac:dyDescent="0.2">
      <c r="A16" s="18" t="s">
        <v>31</v>
      </c>
      <c r="B16" s="12">
        <f>+'[2]12ud'!B67</f>
        <v>1843</v>
      </c>
      <c r="C16" s="105">
        <f>+'[2]12ud'!C67</f>
        <v>91.828599900348777</v>
      </c>
      <c r="D16" s="12">
        <f>+'[2]12ud'!D67</f>
        <v>596</v>
      </c>
      <c r="E16" s="81">
        <f>+'[2]12ud'!E67</f>
        <v>32.338578404774829</v>
      </c>
      <c r="F16" s="105">
        <f>+'[2]12ud'!F67</f>
        <v>92.117465224111285</v>
      </c>
      <c r="G16" s="12">
        <f>+'[2]12ud'!G67</f>
        <v>428</v>
      </c>
      <c r="H16" s="81">
        <f>+'[2]12ud'!H67</f>
        <v>23.223005968529574</v>
      </c>
      <c r="I16" s="81">
        <f>+'[2]12ud'!I67</f>
        <v>92.440604751619873</v>
      </c>
      <c r="J16" s="12">
        <f>+'[2]12ud'!J67</f>
        <v>275</v>
      </c>
      <c r="K16" s="81">
        <f>+'[2]12ud'!K67</f>
        <v>14.921323928377644</v>
      </c>
      <c r="L16" s="105">
        <f>+'[2]12ud'!L67</f>
        <v>104.96183206106871</v>
      </c>
      <c r="M16" s="12">
        <f>+'[2]12ud'!M67</f>
        <v>260</v>
      </c>
      <c r="N16" s="81">
        <f>+'[2]12ud'!N67</f>
        <v>14.107433532284318</v>
      </c>
      <c r="O16" s="105">
        <f>+'[2]12ud'!O67</f>
        <v>80.745341614906835</v>
      </c>
      <c r="P16" s="12">
        <f>+'[2]12ud'!P67</f>
        <v>284</v>
      </c>
      <c r="Q16" s="81">
        <f>+'[2]12ud'!Q67</f>
        <v>15.40965816603364</v>
      </c>
      <c r="R16" s="81">
        <f>+'[2]12ud'!R67</f>
        <v>90.734824281150168</v>
      </c>
    </row>
    <row r="17" spans="1:18" ht="15" customHeight="1" x14ac:dyDescent="0.2">
      <c r="A17" s="18" t="s">
        <v>32</v>
      </c>
      <c r="B17" s="12">
        <f>+'[2]12ud'!B71</f>
        <v>1799</v>
      </c>
      <c r="C17" s="105">
        <f>+'[2]12ud'!C71</f>
        <v>88.446411012782704</v>
      </c>
      <c r="D17" s="12">
        <f>+'[2]12ud'!D71</f>
        <v>390</v>
      </c>
      <c r="E17" s="81">
        <f>+'[2]12ud'!E71</f>
        <v>21.678710394663703</v>
      </c>
      <c r="F17" s="105">
        <f>+'[2]12ud'!F71</f>
        <v>91.764705882352942</v>
      </c>
      <c r="G17" s="12">
        <f>+'[2]12ud'!G71</f>
        <v>265</v>
      </c>
      <c r="H17" s="81">
        <f>+'[2]12ud'!H71</f>
        <v>14.73040578098944</v>
      </c>
      <c r="I17" s="81">
        <f>+'[2]12ud'!I71</f>
        <v>95.667870036101093</v>
      </c>
      <c r="J17" s="12">
        <f>+'[2]12ud'!J71</f>
        <v>243</v>
      </c>
      <c r="K17" s="81">
        <f>+'[2]12ud'!K71</f>
        <v>13.507504168982768</v>
      </c>
      <c r="L17" s="105">
        <f>+'[2]12ud'!L71</f>
        <v>100</v>
      </c>
      <c r="M17" s="12">
        <f>+'[2]12ud'!M71</f>
        <v>276</v>
      </c>
      <c r="N17" s="81">
        <f>+'[2]12ud'!N71</f>
        <v>15.341856586992774</v>
      </c>
      <c r="O17" s="105">
        <f>+'[2]12ud'!O71</f>
        <v>99.638989169675085</v>
      </c>
      <c r="P17" s="12">
        <f>+'[2]12ud'!P71</f>
        <v>625</v>
      </c>
      <c r="Q17" s="81">
        <f>+'[2]12ud'!Q71</f>
        <v>34.741523068371315</v>
      </c>
      <c r="R17" s="81">
        <f>+'[2]12ud'!R71</f>
        <v>76.970443349753694</v>
      </c>
    </row>
    <row r="18" spans="1:18" ht="15" customHeight="1" x14ac:dyDescent="0.2">
      <c r="A18" s="18" t="s">
        <v>33</v>
      </c>
      <c r="B18" s="12">
        <f>+'[2]12ud'!B76</f>
        <v>1341</v>
      </c>
      <c r="C18" s="105">
        <f>+'[2]12ud'!C76</f>
        <v>100.67567567567568</v>
      </c>
      <c r="D18" s="12">
        <f>+'[2]12ud'!D76</f>
        <v>346</v>
      </c>
      <c r="E18" s="81">
        <f>+'[2]12ud'!E76</f>
        <v>25.801640566741234</v>
      </c>
      <c r="F18" s="105">
        <f>+'[2]12ud'!F76</f>
        <v>108.4639498432602</v>
      </c>
      <c r="G18" s="12">
        <f>+'[2]12ud'!G76</f>
        <v>257</v>
      </c>
      <c r="H18" s="81">
        <f>+'[2]12ud'!H76</f>
        <v>19.164802386278897</v>
      </c>
      <c r="I18" s="81">
        <f>+'[2]12ud'!I76</f>
        <v>103.62903225806453</v>
      </c>
      <c r="J18" s="12">
        <f>+'[2]12ud'!J76</f>
        <v>222</v>
      </c>
      <c r="K18" s="81">
        <f>+'[2]12ud'!K76</f>
        <v>16.554809843400449</v>
      </c>
      <c r="L18" s="105">
        <f>+'[2]12ud'!L76</f>
        <v>114.43298969072164</v>
      </c>
      <c r="M18" s="12">
        <f>+'[2]12ud'!M76</f>
        <v>206</v>
      </c>
      <c r="N18" s="81">
        <f>+'[2]12ud'!N76</f>
        <v>15.361670395227442</v>
      </c>
      <c r="O18" s="105">
        <f>+'[2]12ud'!O76</f>
        <v>97.630331753554501</v>
      </c>
      <c r="P18" s="12">
        <f>+'[2]12ud'!P76</f>
        <v>310</v>
      </c>
      <c r="Q18" s="81">
        <f>+'[2]12ud'!Q76</f>
        <v>23.117076808351978</v>
      </c>
      <c r="R18" s="81">
        <f>+'[2]12ud'!R76</f>
        <v>86.111111111111114</v>
      </c>
    </row>
    <row r="19" spans="1:18" ht="15" customHeight="1" x14ac:dyDescent="0.2">
      <c r="A19" s="25" t="s">
        <v>34</v>
      </c>
      <c r="B19" s="26">
        <f>+'[2]12ud'!B82</f>
        <v>3094</v>
      </c>
      <c r="C19" s="106">
        <f>+'[2]12ud'!C82</f>
        <v>107.88005578800556</v>
      </c>
      <c r="D19" s="26">
        <f>+'[2]12ud'!D82</f>
        <v>897</v>
      </c>
      <c r="E19" s="83">
        <f>+'[2]12ud'!E82</f>
        <v>28.991596638655466</v>
      </c>
      <c r="F19" s="106">
        <f>+'[2]12ud'!F82</f>
        <v>95.527156549520768</v>
      </c>
      <c r="G19" s="26">
        <f>+'[2]12ud'!G82</f>
        <v>700</v>
      </c>
      <c r="H19" s="83">
        <f>+'[2]12ud'!H82</f>
        <v>22.624434389140273</v>
      </c>
      <c r="I19" s="83">
        <f>+'[2]12ud'!I82</f>
        <v>139.44223107569721</v>
      </c>
      <c r="J19" s="26">
        <f>+'[2]12ud'!J82</f>
        <v>532</v>
      </c>
      <c r="K19" s="83">
        <f>+'[2]12ud'!K82</f>
        <v>17.194570135746606</v>
      </c>
      <c r="L19" s="106">
        <f>+'[2]12ud'!L82</f>
        <v>127.5779376498801</v>
      </c>
      <c r="M19" s="26">
        <f>+'[2]12ud'!M82</f>
        <v>453</v>
      </c>
      <c r="N19" s="83">
        <f>+'[2]12ud'!N82</f>
        <v>14.641241111829348</v>
      </c>
      <c r="O19" s="106">
        <f>+'[2]12ud'!O82</f>
        <v>101.56950672645739</v>
      </c>
      <c r="P19" s="26">
        <f>+'[2]12ud'!P82</f>
        <v>512</v>
      </c>
      <c r="Q19" s="83">
        <f>+'[2]12ud'!Q82</f>
        <v>16.548157724628311</v>
      </c>
      <c r="R19" s="83">
        <f>+'[2]12ud'!R82</f>
        <v>90.780141843971634</v>
      </c>
    </row>
    <row r="21" spans="1:18" ht="15" customHeight="1" x14ac:dyDescent="0.25">
      <c r="A21" s="68" t="s">
        <v>147</v>
      </c>
    </row>
  </sheetData>
  <mergeCells count="6">
    <mergeCell ref="J3:L3"/>
    <mergeCell ref="M3:O3"/>
    <mergeCell ref="P3:R3"/>
    <mergeCell ref="B3:C3"/>
    <mergeCell ref="D3:F3"/>
    <mergeCell ref="G3:I3"/>
  </mergeCells>
  <hyperlinks>
    <hyperlink ref="A21" location="Kazalo!A1" display="nazaj na kazalo" xr:uid="{B8E67076-BD15-49C5-8629-B736DE262C22}"/>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6"/>
  <sheetViews>
    <sheetView showGridLines="0" tabSelected="1" workbookViewId="0"/>
  </sheetViews>
  <sheetFormatPr defaultColWidth="9.109375" defaultRowHeight="15" customHeight="1" x14ac:dyDescent="0.2"/>
  <cols>
    <col min="1" max="1" width="21" style="6" customWidth="1"/>
    <col min="2" max="3" width="7.5546875" style="6" customWidth="1"/>
    <col min="4" max="18" width="7" style="6" customWidth="1"/>
    <col min="19" max="16384" width="9.109375" style="6"/>
  </cols>
  <sheetData>
    <row r="1" spans="1:19" ht="15" customHeight="1" x14ac:dyDescent="0.25">
      <c r="A1" s="9" t="s">
        <v>152</v>
      </c>
      <c r="B1" s="1"/>
      <c r="C1" s="1"/>
      <c r="D1" s="1"/>
      <c r="E1" s="1"/>
      <c r="F1" s="1"/>
      <c r="G1" s="1"/>
      <c r="H1" s="1"/>
      <c r="I1" s="1"/>
    </row>
    <row r="2" spans="1:19" ht="15" customHeight="1" x14ac:dyDescent="0.2">
      <c r="A2" s="1"/>
      <c r="B2" s="1"/>
      <c r="C2" s="1"/>
      <c r="D2" s="1"/>
      <c r="E2" s="1"/>
      <c r="F2" s="1"/>
      <c r="G2" s="1"/>
      <c r="H2" s="1"/>
      <c r="I2" s="1"/>
    </row>
    <row r="3" spans="1:19" ht="15" customHeight="1" x14ac:dyDescent="0.2">
      <c r="A3" s="160"/>
      <c r="B3" s="389" t="s">
        <v>0</v>
      </c>
      <c r="C3" s="391"/>
      <c r="D3" s="389" t="s">
        <v>100</v>
      </c>
      <c r="E3" s="390"/>
      <c r="F3" s="390"/>
      <c r="G3" s="389" t="s">
        <v>101</v>
      </c>
      <c r="H3" s="390"/>
      <c r="I3" s="391"/>
      <c r="J3" s="390" t="s">
        <v>102</v>
      </c>
      <c r="K3" s="390"/>
      <c r="L3" s="390"/>
      <c r="M3" s="389" t="s">
        <v>103</v>
      </c>
      <c r="N3" s="390"/>
      <c r="O3" s="391"/>
      <c r="P3" s="390" t="s">
        <v>104</v>
      </c>
      <c r="Q3" s="390"/>
      <c r="R3" s="390"/>
    </row>
    <row r="4" spans="1:19" ht="15" customHeight="1" x14ac:dyDescent="0.2">
      <c r="A4" s="161" t="s">
        <v>89</v>
      </c>
      <c r="B4" s="249"/>
      <c r="C4" s="145" t="str">
        <f>Obdobja!B11</f>
        <v>II 26</v>
      </c>
      <c r="D4" s="249"/>
      <c r="E4" s="250"/>
      <c r="F4" s="145" t="str">
        <f>Obdobja!B11</f>
        <v>II 26</v>
      </c>
      <c r="G4" s="249"/>
      <c r="H4" s="250"/>
      <c r="I4" s="141" t="str">
        <f>Obdobja!B11</f>
        <v>II 26</v>
      </c>
      <c r="J4" s="249"/>
      <c r="K4" s="250"/>
      <c r="L4" s="145" t="str">
        <f>Obdobja!B11</f>
        <v>II 26</v>
      </c>
      <c r="M4" s="249"/>
      <c r="N4" s="250"/>
      <c r="O4" s="145" t="str">
        <f>Obdobja!B11</f>
        <v>II 26</v>
      </c>
      <c r="P4" s="249"/>
      <c r="Q4" s="250"/>
      <c r="R4" s="141" t="str">
        <f>Obdobja!B11</f>
        <v>II 26</v>
      </c>
    </row>
    <row r="5" spans="1:19" ht="15" customHeight="1" x14ac:dyDescent="0.2">
      <c r="A5" s="162" t="s">
        <v>60</v>
      </c>
      <c r="B5" s="166" t="str">
        <f>Obdobja!B11</f>
        <v>II 26</v>
      </c>
      <c r="C5" s="168" t="str">
        <f>Obdobja!C11</f>
        <v>II 25</v>
      </c>
      <c r="D5" s="166" t="str">
        <f>Obdobja!B11</f>
        <v>II 26</v>
      </c>
      <c r="E5" s="167" t="s">
        <v>73</v>
      </c>
      <c r="F5" s="168" t="str">
        <f>Obdobja!C11</f>
        <v>II 25</v>
      </c>
      <c r="G5" s="166" t="str">
        <f>Obdobja!B11</f>
        <v>II 26</v>
      </c>
      <c r="H5" s="167" t="s">
        <v>73</v>
      </c>
      <c r="I5" s="167" t="str">
        <f>Obdobja!C11</f>
        <v>II 25</v>
      </c>
      <c r="J5" s="166" t="str">
        <f>Obdobja!B11</f>
        <v>II 26</v>
      </c>
      <c r="K5" s="167" t="s">
        <v>73</v>
      </c>
      <c r="L5" s="168" t="str">
        <f>Obdobja!C11</f>
        <v>II 25</v>
      </c>
      <c r="M5" s="166" t="str">
        <f>Obdobja!B11</f>
        <v>II 26</v>
      </c>
      <c r="N5" s="167" t="s">
        <v>73</v>
      </c>
      <c r="O5" s="168" t="str">
        <f>Obdobja!C11</f>
        <v>II 25</v>
      </c>
      <c r="P5" s="166" t="str">
        <f>Obdobja!B11</f>
        <v>II 26</v>
      </c>
      <c r="Q5" s="167" t="s">
        <v>73</v>
      </c>
      <c r="R5" s="167" t="str">
        <f>Obdobja!C11</f>
        <v>II 25</v>
      </c>
    </row>
    <row r="6" spans="1:19" ht="15" customHeight="1" x14ac:dyDescent="0.2">
      <c r="A6" s="21" t="s">
        <v>22</v>
      </c>
      <c r="B6" s="22">
        <f>+'[6]Stanje BO'!C4</f>
        <v>48096</v>
      </c>
      <c r="C6" s="103">
        <f>+B6/'[5]Stanje BO'!C4*100</f>
        <v>99.623016694974936</v>
      </c>
      <c r="D6" s="22">
        <f>+'[6]S 0-2 mes'!C4</f>
        <v>13216</v>
      </c>
      <c r="E6" s="75">
        <f>+D6/B6*100</f>
        <v>27.478376580172988</v>
      </c>
      <c r="F6" s="103">
        <f>+D6/'[5]S 0-2 mes'!C4*100</f>
        <v>94.406743338809918</v>
      </c>
      <c r="G6" s="22">
        <f>+'[6]S 3-5 mes'!C4</f>
        <v>9442</v>
      </c>
      <c r="H6" s="75">
        <f>+G6/$B6*100</f>
        <v>19.631570192947439</v>
      </c>
      <c r="I6" s="75">
        <f>+G6/'[5]S 3-5 mes'!C4*100</f>
        <v>107.11287577992059</v>
      </c>
      <c r="J6" s="22">
        <f>+'[6]S 6-11 mes'!C4</f>
        <v>8087</v>
      </c>
      <c r="K6" s="75">
        <f>+J6/$B6*100</f>
        <v>16.814288090485697</v>
      </c>
      <c r="L6" s="103">
        <f>+J6/'[5]S 6-11 mes'!C4*100</f>
        <v>115.76009161179502</v>
      </c>
      <c r="M6" s="22">
        <f>+'[6]S 12-23 mes'!C4</f>
        <v>7533</v>
      </c>
      <c r="N6" s="75">
        <f>+M6/$B6*100</f>
        <v>15.662425149700599</v>
      </c>
      <c r="O6" s="103">
        <f>+M6/'[5]S 12-23 mes'!C4*100</f>
        <v>99.893913274101578</v>
      </c>
      <c r="P6" s="22">
        <f>+'[6]S 24+ mes'!C4</f>
        <v>9818</v>
      </c>
      <c r="Q6" s="75">
        <f>+P6/$B6*100</f>
        <v>20.413339986693281</v>
      </c>
      <c r="R6" s="75">
        <f>+P6/'[5]S 24+ mes'!C4*100</f>
        <v>89.768675139434947</v>
      </c>
      <c r="S6" s="7"/>
    </row>
    <row r="7" spans="1:19" ht="12.75" customHeight="1" x14ac:dyDescent="0.2">
      <c r="A7" s="11"/>
      <c r="B7" s="15"/>
      <c r="C7" s="104"/>
      <c r="D7" s="15"/>
      <c r="E7" s="78"/>
      <c r="F7" s="104"/>
      <c r="G7" s="15"/>
      <c r="H7" s="78"/>
      <c r="I7" s="78"/>
      <c r="J7" s="15"/>
      <c r="K7" s="78"/>
      <c r="L7" s="104"/>
      <c r="M7" s="15"/>
      <c r="N7" s="78"/>
      <c r="O7" s="104"/>
      <c r="P7" s="15"/>
      <c r="Q7" s="78"/>
      <c r="R7" s="78"/>
    </row>
    <row r="8" spans="1:19" ht="15" customHeight="1" x14ac:dyDescent="0.2">
      <c r="A8" s="70" t="s">
        <v>35</v>
      </c>
      <c r="B8" s="71">
        <f>+'[6]Stanje BO'!C6</f>
        <v>26772</v>
      </c>
      <c r="C8" s="119">
        <f>+B8/'[5]Stanje BO'!C6*100</f>
        <v>94.831922354858136</v>
      </c>
      <c r="D8" s="71">
        <f>+'[6]S 0-2 mes'!C6</f>
        <v>7247</v>
      </c>
      <c r="E8" s="79">
        <f t="shared" ref="E8:E24" si="0">+D8/B8*100</f>
        <v>27.06932616166144</v>
      </c>
      <c r="F8" s="119">
        <f>+D8/'[5]S 0-2 mes'!C6*100</f>
        <v>89.237778598694746</v>
      </c>
      <c r="G8" s="71">
        <f>+'[6]S 3-5 mes'!C6</f>
        <v>5066</v>
      </c>
      <c r="H8" s="79">
        <f t="shared" ref="H8:H24" si="1">+G8/$B8*100</f>
        <v>18.922755117286719</v>
      </c>
      <c r="I8" s="79">
        <f>+G8/'[5]S 3-5 mes'!C6*100</f>
        <v>100.23743569449941</v>
      </c>
      <c r="J8" s="71">
        <f>+'[6]S 6-11 mes'!C6</f>
        <v>4257</v>
      </c>
      <c r="K8" s="79">
        <f t="shared" ref="K8:K16" si="2">+J8/$B8*100</f>
        <v>15.900941281936351</v>
      </c>
      <c r="L8" s="119">
        <f>+J8/'[5]S 6-11 mes'!C6*100</f>
        <v>110.45666839647119</v>
      </c>
      <c r="M8" s="71">
        <f>+'[6]S 12-23 mes'!C6</f>
        <v>4172</v>
      </c>
      <c r="N8" s="79">
        <f t="shared" ref="N8:N16" si="3">+M8/$B8*100</f>
        <v>15.583445390706707</v>
      </c>
      <c r="O8" s="119">
        <f>+M8/'[5]S 12-23 mes'!C6*100</f>
        <v>96.284329563812605</v>
      </c>
      <c r="P8" s="71">
        <f>+'[6]S 24+ mes'!C6</f>
        <v>6030</v>
      </c>
      <c r="Q8" s="79">
        <f t="shared" ref="Q8:Q16" si="4">+P8/$B8*100</f>
        <v>22.523532048408786</v>
      </c>
      <c r="R8" s="79">
        <f>+P8/'[5]S 24+ mes'!C6*100</f>
        <v>87.785703887028674</v>
      </c>
    </row>
    <row r="9" spans="1:19" ht="15" customHeight="1" x14ac:dyDescent="0.2">
      <c r="A9" s="43" t="s">
        <v>41</v>
      </c>
      <c r="B9" s="12">
        <f>+'[6]Stanje BO'!C7</f>
        <v>3445</v>
      </c>
      <c r="C9" s="105">
        <f>+B9/'[5]Stanje BO'!C7*100</f>
        <v>91.427813163481957</v>
      </c>
      <c r="D9" s="12">
        <f>+'[6]S 0-2 mes'!C7</f>
        <v>683</v>
      </c>
      <c r="E9" s="81">
        <f t="shared" si="0"/>
        <v>19.825834542815677</v>
      </c>
      <c r="F9" s="105">
        <f>+D9/'[5]S 0-2 mes'!C7*100</f>
        <v>85.911949685534594</v>
      </c>
      <c r="G9" s="12">
        <f>+'[6]S 3-5 mes'!C7</f>
        <v>485</v>
      </c>
      <c r="H9" s="81">
        <f t="shared" si="1"/>
        <v>14.078374455732948</v>
      </c>
      <c r="I9" s="81">
        <f>+G9/'[5]S 3-5 mes'!C7*100</f>
        <v>84.201388888888886</v>
      </c>
      <c r="J9" s="12">
        <f>+'[6]S 6-11 mes'!C7</f>
        <v>449</v>
      </c>
      <c r="K9" s="81">
        <f t="shared" si="2"/>
        <v>13.033381712626996</v>
      </c>
      <c r="L9" s="105">
        <f>+J9/'[5]S 6-11 mes'!C7*100</f>
        <v>93.736951983298539</v>
      </c>
      <c r="M9" s="12">
        <f>+'[6]S 12-23 mes'!C7</f>
        <v>600</v>
      </c>
      <c r="N9" s="81">
        <f t="shared" si="3"/>
        <v>17.416545718432509</v>
      </c>
      <c r="O9" s="105">
        <f>+M9/'[5]S 12-23 mes'!C7*100</f>
        <v>105.82010582010581</v>
      </c>
      <c r="P9" s="12">
        <f>+'[6]S 24+ mes'!C7</f>
        <v>1228</v>
      </c>
      <c r="Q9" s="81">
        <f t="shared" si="4"/>
        <v>35.645863570391874</v>
      </c>
      <c r="R9" s="81">
        <f>+P9/'[5]S 24+ mes'!C7*100</f>
        <v>90.89563286454478</v>
      </c>
    </row>
    <row r="10" spans="1:19" ht="15" customHeight="1" x14ac:dyDescent="0.2">
      <c r="A10" s="43" t="s">
        <v>38</v>
      </c>
      <c r="B10" s="12">
        <f>+'[6]Stanje BO'!C8</f>
        <v>1609</v>
      </c>
      <c r="C10" s="105">
        <f>+B10/'[5]Stanje BO'!C8*100</f>
        <v>101.77103099304239</v>
      </c>
      <c r="D10" s="12">
        <f>+'[6]S 0-2 mes'!C8</f>
        <v>438</v>
      </c>
      <c r="E10" s="81">
        <f t="shared" si="0"/>
        <v>27.221876942200122</v>
      </c>
      <c r="F10" s="105">
        <f>+D10/'[5]S 0-2 mes'!C8*100</f>
        <v>92.405063291139243</v>
      </c>
      <c r="G10" s="12">
        <f>+'[6]S 3-5 mes'!C8</f>
        <v>344</v>
      </c>
      <c r="H10" s="81">
        <f t="shared" si="1"/>
        <v>21.379738968303293</v>
      </c>
      <c r="I10" s="81">
        <f>+G10/'[5]S 3-5 mes'!C8*100</f>
        <v>117.00680272108843</v>
      </c>
      <c r="J10" s="12">
        <f>+'[6]S 6-11 mes'!C8</f>
        <v>257</v>
      </c>
      <c r="K10" s="81">
        <f t="shared" si="2"/>
        <v>15.972653822249844</v>
      </c>
      <c r="L10" s="105">
        <f>+J10/'[5]S 6-11 mes'!C8*100</f>
        <v>104.89795918367346</v>
      </c>
      <c r="M10" s="12">
        <f>+'[6]S 12-23 mes'!C8</f>
        <v>256</v>
      </c>
      <c r="N10" s="81">
        <f t="shared" si="3"/>
        <v>15.910503418272217</v>
      </c>
      <c r="O10" s="105">
        <f>+M10/'[5]S 12-23 mes'!C8*100</f>
        <v>103.64372469635627</v>
      </c>
      <c r="P10" s="12">
        <f>+'[6]S 24+ mes'!C8</f>
        <v>314</v>
      </c>
      <c r="Q10" s="81">
        <f t="shared" si="4"/>
        <v>19.515226848974518</v>
      </c>
      <c r="R10" s="81">
        <f>+P10/'[5]S 24+ mes'!C8*100</f>
        <v>97.819314641744555</v>
      </c>
    </row>
    <row r="11" spans="1:19" ht="15" customHeight="1" x14ac:dyDescent="0.2">
      <c r="A11" s="43" t="s">
        <v>37</v>
      </c>
      <c r="B11" s="12">
        <f>+'[6]Stanje BO'!C9</f>
        <v>8328</v>
      </c>
      <c r="C11" s="105">
        <f>+B11/'[5]Stanje BO'!C9*100</f>
        <v>95.889464594127801</v>
      </c>
      <c r="D11" s="12">
        <f>+'[6]S 0-2 mes'!C9</f>
        <v>2419</v>
      </c>
      <c r="E11" s="81">
        <f t="shared" si="0"/>
        <v>29.046589817483188</v>
      </c>
      <c r="F11" s="105">
        <f>+D11/'[5]S 0-2 mes'!C9*100</f>
        <v>86.951833213515457</v>
      </c>
      <c r="G11" s="12">
        <f>+'[6]S 3-5 mes'!C9</f>
        <v>1670</v>
      </c>
      <c r="H11" s="81">
        <f t="shared" si="1"/>
        <v>20.052833813640731</v>
      </c>
      <c r="I11" s="81">
        <f>+G11/'[5]S 3-5 mes'!C9*100</f>
        <v>97.262667443214909</v>
      </c>
      <c r="J11" s="12">
        <f>+'[6]S 6-11 mes'!C9</f>
        <v>1391</v>
      </c>
      <c r="K11" s="81">
        <f t="shared" si="2"/>
        <v>16.702689721421709</v>
      </c>
      <c r="L11" s="105">
        <f>+J11/'[5]S 6-11 mes'!C9*100</f>
        <v>113.55102040816327</v>
      </c>
      <c r="M11" s="12">
        <f>+'[6]S 12-23 mes'!C9</f>
        <v>1282</v>
      </c>
      <c r="N11" s="81">
        <f t="shared" si="3"/>
        <v>15.393852065321806</v>
      </c>
      <c r="O11" s="105">
        <f>+M11/'[5]S 12-23 mes'!C9*100</f>
        <v>96.82779456193353</v>
      </c>
      <c r="P11" s="12">
        <f>+'[6]S 24+ mes'!C9</f>
        <v>1566</v>
      </c>
      <c r="Q11" s="81">
        <f t="shared" si="4"/>
        <v>18.804034582132566</v>
      </c>
      <c r="R11" s="81">
        <f>+P11/'[5]S 24+ mes'!C9*100</f>
        <v>95.66279780085523</v>
      </c>
    </row>
    <row r="12" spans="1:19" ht="15" customHeight="1" x14ac:dyDescent="0.2">
      <c r="A12" s="43" t="s">
        <v>36</v>
      </c>
      <c r="B12" s="12">
        <f>+'[6]Stanje BO'!C10</f>
        <v>2900</v>
      </c>
      <c r="C12" s="105">
        <f>+B12/'[5]Stanje BO'!C10*100</f>
        <v>88.984351027922671</v>
      </c>
      <c r="D12" s="12">
        <f>+'[6]S 0-2 mes'!C10</f>
        <v>999</v>
      </c>
      <c r="E12" s="81">
        <f t="shared" si="0"/>
        <v>34.448275862068968</v>
      </c>
      <c r="F12" s="105">
        <f>+D12/'[5]S 0-2 mes'!C10*100</f>
        <v>89.918991899189919</v>
      </c>
      <c r="G12" s="12">
        <f>+'[6]S 3-5 mes'!C10</f>
        <v>566</v>
      </c>
      <c r="H12" s="81">
        <f t="shared" si="1"/>
        <v>19.517241379310345</v>
      </c>
      <c r="I12" s="81">
        <f>+G12/'[5]S 3-5 mes'!C10*100</f>
        <v>92.33278955954323</v>
      </c>
      <c r="J12" s="12">
        <f>+'[6]S 6-11 mes'!C10</f>
        <v>395</v>
      </c>
      <c r="K12" s="81">
        <f t="shared" si="2"/>
        <v>13.620689655172413</v>
      </c>
      <c r="L12" s="105">
        <f>+J12/'[5]S 6-11 mes'!C10*100</f>
        <v>100.253807106599</v>
      </c>
      <c r="M12" s="12">
        <f>+'[6]S 12-23 mes'!C10</f>
        <v>430</v>
      </c>
      <c r="N12" s="81">
        <f t="shared" si="3"/>
        <v>14.827586206896552</v>
      </c>
      <c r="O12" s="105">
        <f>+M12/'[5]S 12-23 mes'!C10*100</f>
        <v>82.692307692307693</v>
      </c>
      <c r="P12" s="12">
        <f>+'[6]S 24+ mes'!C10</f>
        <v>510</v>
      </c>
      <c r="Q12" s="81">
        <f t="shared" si="4"/>
        <v>17.586206896551722</v>
      </c>
      <c r="R12" s="81">
        <f>+P12/'[5]S 24+ mes'!C10*100</f>
        <v>82.125603864734302</v>
      </c>
    </row>
    <row r="13" spans="1:19" ht="15" customHeight="1" x14ac:dyDescent="0.2">
      <c r="A13" s="43" t="s">
        <v>468</v>
      </c>
      <c r="B13" s="12">
        <f>+'[6]Stanje BO'!C11</f>
        <v>1817</v>
      </c>
      <c r="C13" s="105">
        <f>+B13/'[5]Stanje BO'!C11*100</f>
        <v>89.24361493123773</v>
      </c>
      <c r="D13" s="12">
        <f>+'[6]S 0-2 mes'!C11</f>
        <v>387</v>
      </c>
      <c r="E13" s="81">
        <f t="shared" si="0"/>
        <v>21.298844248761696</v>
      </c>
      <c r="F13" s="105">
        <f>+D13/'[5]S 0-2 mes'!C11*100</f>
        <v>95.085995085995094</v>
      </c>
      <c r="G13" s="12">
        <f>+'[6]S 3-5 mes'!C11</f>
        <v>279</v>
      </c>
      <c r="H13" s="81">
        <f t="shared" si="1"/>
        <v>15.354980737479362</v>
      </c>
      <c r="I13" s="81">
        <f>+G13/'[5]S 3-5 mes'!C11*100</f>
        <v>97.552447552447546</v>
      </c>
      <c r="J13" s="12">
        <f>+'[6]S 6-11 mes'!C11</f>
        <v>250</v>
      </c>
      <c r="K13" s="81">
        <f t="shared" si="2"/>
        <v>13.758943313153548</v>
      </c>
      <c r="L13" s="105">
        <f>+J13/'[5]S 6-11 mes'!C11*100</f>
        <v>98.425196850393704</v>
      </c>
      <c r="M13" s="12">
        <f>+'[6]S 12-23 mes'!C11</f>
        <v>282</v>
      </c>
      <c r="N13" s="81">
        <f t="shared" si="3"/>
        <v>15.520088057237205</v>
      </c>
      <c r="O13" s="105">
        <f>+M13/'[5]S 12-23 mes'!C11*100</f>
        <v>98.257839721254356</v>
      </c>
      <c r="P13" s="12">
        <f>+'[6]S 24+ mes'!C11</f>
        <v>619</v>
      </c>
      <c r="Q13" s="81">
        <f t="shared" si="4"/>
        <v>34.06714364336819</v>
      </c>
      <c r="R13" s="81">
        <f>+P13/'[5]S 24+ mes'!C11*100</f>
        <v>77.182044887780549</v>
      </c>
    </row>
    <row r="14" spans="1:19" ht="15" customHeight="1" x14ac:dyDescent="0.2">
      <c r="A14" s="43" t="s">
        <v>469</v>
      </c>
      <c r="B14" s="12">
        <f>+'[6]Stanje BO'!C12</f>
        <v>956</v>
      </c>
      <c r="C14" s="105">
        <f>+B14/'[5]Stanje BO'!C12*100</f>
        <v>100.63157894736842</v>
      </c>
      <c r="D14" s="12">
        <f>+'[6]S 0-2 mes'!C12</f>
        <v>277</v>
      </c>
      <c r="E14" s="81">
        <f t="shared" si="0"/>
        <v>28.97489539748954</v>
      </c>
      <c r="F14" s="105">
        <f>+D14/'[5]S 0-2 mes'!C12*100</f>
        <v>96.515679442508713</v>
      </c>
      <c r="G14" s="12">
        <f>+'[6]S 3-5 mes'!C12</f>
        <v>181</v>
      </c>
      <c r="H14" s="81">
        <f t="shared" si="1"/>
        <v>18.93305439330544</v>
      </c>
      <c r="I14" s="81">
        <f>+G14/'[5]S 3-5 mes'!C12*100</f>
        <v>94.270833333333343</v>
      </c>
      <c r="J14" s="12">
        <f>+'[6]S 6-11 mes'!C12</f>
        <v>186</v>
      </c>
      <c r="K14" s="81">
        <f t="shared" si="2"/>
        <v>19.456066945606697</v>
      </c>
      <c r="L14" s="105">
        <f>+J14/'[5]S 6-11 mes'!C12*100</f>
        <v>151.21951219512195</v>
      </c>
      <c r="M14" s="12">
        <f>+'[6]S 12-23 mes'!C12</f>
        <v>145</v>
      </c>
      <c r="N14" s="81">
        <f t="shared" si="3"/>
        <v>15.167364016736402</v>
      </c>
      <c r="O14" s="105">
        <f>+M14/'[5]S 12-23 mes'!C12*100</f>
        <v>85.798816568047343</v>
      </c>
      <c r="P14" s="12">
        <f>+'[6]S 24+ mes'!C12</f>
        <v>167</v>
      </c>
      <c r="Q14" s="81">
        <f t="shared" si="4"/>
        <v>17.468619246861923</v>
      </c>
      <c r="R14" s="81">
        <f>+P14/'[5]S 24+ mes'!C12*100</f>
        <v>93.296089385474858</v>
      </c>
    </row>
    <row r="15" spans="1:19" ht="15" customHeight="1" x14ac:dyDescent="0.2">
      <c r="A15" s="43" t="s">
        <v>39</v>
      </c>
      <c r="B15" s="12">
        <f>+'[6]Stanje BO'!C13</f>
        <v>6430</v>
      </c>
      <c r="C15" s="105">
        <f>+B15/'[5]Stanje BO'!C13*100</f>
        <v>96.590055580591866</v>
      </c>
      <c r="D15" s="12">
        <f>+'[6]S 0-2 mes'!C13</f>
        <v>1710</v>
      </c>
      <c r="E15" s="81">
        <f t="shared" si="0"/>
        <v>26.594090202177295</v>
      </c>
      <c r="F15" s="105">
        <f>+D15/'[5]S 0-2 mes'!C13*100</f>
        <v>87.067209775967413</v>
      </c>
      <c r="G15" s="12">
        <f>+'[6]S 3-5 mes'!C13</f>
        <v>1311</v>
      </c>
      <c r="H15" s="81">
        <f t="shared" si="1"/>
        <v>20.388802488335926</v>
      </c>
      <c r="I15" s="81">
        <f>+G15/'[5]S 3-5 mes'!C13*100</f>
        <v>114.99999999999999</v>
      </c>
      <c r="J15" s="12">
        <f>+'[6]S 6-11 mes'!C13</f>
        <v>1112</v>
      </c>
      <c r="K15" s="81">
        <f t="shared" si="2"/>
        <v>17.293934681181959</v>
      </c>
      <c r="L15" s="105">
        <f>+J15/'[5]S 6-11 mes'!C13*100</f>
        <v>117.67195767195766</v>
      </c>
      <c r="M15" s="12">
        <f>+'[6]S 12-23 mes'!C13</f>
        <v>981</v>
      </c>
      <c r="N15" s="81">
        <f t="shared" si="3"/>
        <v>15.256609642301711</v>
      </c>
      <c r="O15" s="105">
        <f>+M15/'[5]S 12-23 mes'!C13*100</f>
        <v>96.555118110236222</v>
      </c>
      <c r="P15" s="12">
        <f>+'[6]S 24+ mes'!C13</f>
        <v>1316</v>
      </c>
      <c r="Q15" s="81">
        <f t="shared" si="4"/>
        <v>20.466562986003112</v>
      </c>
      <c r="R15" s="81">
        <f>+P15/'[5]S 24+ mes'!C13*100</f>
        <v>82.663316582914575</v>
      </c>
    </row>
    <row r="16" spans="1:19" ht="15" customHeight="1" x14ac:dyDescent="0.2">
      <c r="A16" s="43" t="s">
        <v>40</v>
      </c>
      <c r="B16" s="12">
        <f>+'[6]Stanje BO'!C14</f>
        <v>1287</v>
      </c>
      <c r="C16" s="105">
        <f>+B16/'[5]Stanje BO'!C14*100</f>
        <v>99.382239382239376</v>
      </c>
      <c r="D16" s="12">
        <f>+'[6]S 0-2 mes'!C14</f>
        <v>334</v>
      </c>
      <c r="E16" s="81">
        <f t="shared" si="0"/>
        <v>25.951825951825953</v>
      </c>
      <c r="F16" s="105">
        <f>+D16/'[5]S 0-2 mes'!C14*100</f>
        <v>110.96345514950166</v>
      </c>
      <c r="G16" s="12">
        <f>+'[6]S 3-5 mes'!C14</f>
        <v>230</v>
      </c>
      <c r="H16" s="81">
        <f t="shared" si="1"/>
        <v>17.871017871017873</v>
      </c>
      <c r="I16" s="81">
        <f>+G16/'[5]S 3-5 mes'!C14*100</f>
        <v>97.457627118644069</v>
      </c>
      <c r="J16" s="12">
        <f>+'[6]S 6-11 mes'!C14</f>
        <v>217</v>
      </c>
      <c r="K16" s="81">
        <f t="shared" si="2"/>
        <v>16.860916860916859</v>
      </c>
      <c r="L16" s="105">
        <f>+J16/'[5]S 6-11 mes'!C14*100</f>
        <v>114.81481481481481</v>
      </c>
      <c r="M16" s="12">
        <f>+'[6]S 12-23 mes'!C14</f>
        <v>196</v>
      </c>
      <c r="N16" s="81">
        <f t="shared" si="3"/>
        <v>15.229215229215228</v>
      </c>
      <c r="O16" s="105">
        <f>+M16/'[5]S 12-23 mes'!C14*100</f>
        <v>96.551724137931032</v>
      </c>
      <c r="P16" s="12">
        <f>+'[6]S 24+ mes'!C14</f>
        <v>310</v>
      </c>
      <c r="Q16" s="81">
        <f t="shared" si="4"/>
        <v>24.087024087024087</v>
      </c>
      <c r="R16" s="81">
        <f>+P16/'[5]S 24+ mes'!C14*100</f>
        <v>84.699453551912569</v>
      </c>
    </row>
    <row r="17" spans="1:18" ht="15" customHeight="1" x14ac:dyDescent="0.2">
      <c r="A17" s="43"/>
      <c r="B17" s="12"/>
      <c r="C17" s="105"/>
      <c r="D17" s="12"/>
      <c r="E17" s="81"/>
      <c r="F17" s="105"/>
      <c r="G17" s="12"/>
      <c r="H17" s="81"/>
      <c r="I17" s="81"/>
      <c r="J17" s="12"/>
      <c r="K17" s="81"/>
      <c r="L17" s="105"/>
      <c r="M17" s="12"/>
      <c r="N17" s="81"/>
      <c r="O17" s="105"/>
      <c r="P17" s="12"/>
      <c r="Q17" s="81"/>
      <c r="R17" s="81"/>
    </row>
    <row r="18" spans="1:18" ht="15" customHeight="1" x14ac:dyDescent="0.2">
      <c r="A18" s="70" t="s">
        <v>42</v>
      </c>
      <c r="B18" s="71">
        <f>+'[6]Stanje BO'!C16</f>
        <v>19000</v>
      </c>
      <c r="C18" s="119">
        <f>+B18/'[5]Stanje BO'!C16*100</f>
        <v>101.69128666238494</v>
      </c>
      <c r="D18" s="71">
        <f>+'[6]S 0-2 mes'!C16</f>
        <v>5152</v>
      </c>
      <c r="E18" s="79">
        <f t="shared" si="0"/>
        <v>27.11578947368421</v>
      </c>
      <c r="F18" s="119">
        <f>+D18/'[5]S 0-2 mes'!C16*100</f>
        <v>100.19447685725397</v>
      </c>
      <c r="G18" s="71">
        <f>+'[6]S 3-5 mes'!C16</f>
        <v>3732</v>
      </c>
      <c r="H18" s="79">
        <f t="shared" si="1"/>
        <v>19.642105263157895</v>
      </c>
      <c r="I18" s="79">
        <f>+G18/'[5]S 3-5 mes'!C16*100</f>
        <v>106.32478632478633</v>
      </c>
      <c r="J18" s="71">
        <f>+'[6]S 6-11 mes'!C16</f>
        <v>3261</v>
      </c>
      <c r="K18" s="79">
        <f>+J18/$B18*100</f>
        <v>17.163157894736841</v>
      </c>
      <c r="L18" s="119">
        <f>+J18/'[5]S 6-11 mes'!C16*100</f>
        <v>109.65030262273032</v>
      </c>
      <c r="M18" s="71">
        <f>+'[6]S 12-23 mes'!C16</f>
        <v>3180</v>
      </c>
      <c r="N18" s="79">
        <f>+M18/$B18*100</f>
        <v>16.736842105263158</v>
      </c>
      <c r="O18" s="119">
        <f>+M18/'[5]S 12-23 mes'!C16*100</f>
        <v>102.94593719650373</v>
      </c>
      <c r="P18" s="71">
        <f>+'[6]S 24+ mes'!C16</f>
        <v>3675</v>
      </c>
      <c r="Q18" s="79">
        <f>+P18/$B18*100</f>
        <v>19.342105263157894</v>
      </c>
      <c r="R18" s="79">
        <f>+P18/'[5]S 24+ mes'!C16*100</f>
        <v>92.592592592592595</v>
      </c>
    </row>
    <row r="19" spans="1:18" ht="15" customHeight="1" x14ac:dyDescent="0.2">
      <c r="A19" s="43" t="s">
        <v>44</v>
      </c>
      <c r="B19" s="12">
        <f>+'[6]Stanje BO'!C17</f>
        <v>3209</v>
      </c>
      <c r="C19" s="105">
        <f>+B19/'[5]Stanje BO'!C17*100</f>
        <v>100.91194968553458</v>
      </c>
      <c r="D19" s="12">
        <f>+'[6]S 0-2 mes'!C17</f>
        <v>1124</v>
      </c>
      <c r="E19" s="81">
        <f t="shared" si="0"/>
        <v>35.026488002492989</v>
      </c>
      <c r="F19" s="105">
        <f>+D19/'[5]S 0-2 mes'!C17*100</f>
        <v>96.315338474721514</v>
      </c>
      <c r="G19" s="12">
        <f>+'[6]S 3-5 mes'!C17</f>
        <v>700</v>
      </c>
      <c r="H19" s="81">
        <f t="shared" si="1"/>
        <v>21.813649111872856</v>
      </c>
      <c r="I19" s="81">
        <f>+G19/'[5]S 3-5 mes'!C17*100</f>
        <v>101.89228529839885</v>
      </c>
      <c r="J19" s="12">
        <f>+'[6]S 6-11 mes'!C17</f>
        <v>559</v>
      </c>
      <c r="K19" s="81">
        <f>+J19/$B19*100</f>
        <v>17.419756933624182</v>
      </c>
      <c r="L19" s="105">
        <f>+J19/'[5]S 6-11 mes'!C17*100</f>
        <v>100</v>
      </c>
      <c r="M19" s="12">
        <f>+'[6]S 12-23 mes'!C17</f>
        <v>530</v>
      </c>
      <c r="N19" s="81">
        <f>+M19/$B19*100</f>
        <v>16.516048613275164</v>
      </c>
      <c r="O19" s="105">
        <f>+M19/'[5]S 12-23 mes'!C17*100</f>
        <v>114.7186147186147</v>
      </c>
      <c r="P19" s="12">
        <f>+'[6]S 24+ mes'!C17</f>
        <v>296</v>
      </c>
      <c r="Q19" s="81">
        <f>+P19/$B19*100</f>
        <v>9.2240573387348093</v>
      </c>
      <c r="R19" s="81">
        <f>+P19/'[5]S 24+ mes'!C17*100</f>
        <v>97.049180327868854</v>
      </c>
    </row>
    <row r="20" spans="1:18" ht="15" customHeight="1" x14ac:dyDescent="0.2">
      <c r="A20" s="43" t="s">
        <v>45</v>
      </c>
      <c r="B20" s="12">
        <f>+'[6]Stanje BO'!C18</f>
        <v>1652</v>
      </c>
      <c r="C20" s="105">
        <f>+B20/'[5]Stanje BO'!C18*100</f>
        <v>100.12121212121212</v>
      </c>
      <c r="D20" s="12">
        <f>+'[6]S 0-2 mes'!C18</f>
        <v>509</v>
      </c>
      <c r="E20" s="81">
        <f t="shared" si="0"/>
        <v>30.811138014527845</v>
      </c>
      <c r="F20" s="105">
        <f>+D20/'[5]S 0-2 mes'!C18*100</f>
        <v>103.24543610547667</v>
      </c>
      <c r="G20" s="12">
        <f>+'[6]S 3-5 mes'!C18</f>
        <v>391</v>
      </c>
      <c r="H20" s="81">
        <f t="shared" si="1"/>
        <v>23.668280871670703</v>
      </c>
      <c r="I20" s="81">
        <f>+G20/'[5]S 3-5 mes'!C18*100</f>
        <v>112.03438395415472</v>
      </c>
      <c r="J20" s="12">
        <f>+'[6]S 6-11 mes'!C18</f>
        <v>271</v>
      </c>
      <c r="K20" s="81">
        <f>+J20/$B20*100</f>
        <v>16.404358353510894</v>
      </c>
      <c r="L20" s="105">
        <f>+J20/'[5]S 6-11 mes'!C18*100</f>
        <v>100.74349442379183</v>
      </c>
      <c r="M20" s="12">
        <f>+'[6]S 12-23 mes'!C18</f>
        <v>252</v>
      </c>
      <c r="N20" s="81">
        <f>+M20/$B20*100</f>
        <v>15.254237288135593</v>
      </c>
      <c r="O20" s="105">
        <f>+M20/'[5]S 12-23 mes'!C18*100</f>
        <v>103.27868852459017</v>
      </c>
      <c r="P20" s="12">
        <f>+'[6]S 24+ mes'!C18</f>
        <v>229</v>
      </c>
      <c r="Q20" s="81">
        <f>+P20/$B20*100</f>
        <v>13.861985472154965</v>
      </c>
      <c r="R20" s="81">
        <f>+P20/'[5]S 24+ mes'!C18*100</f>
        <v>77.627118644067792</v>
      </c>
    </row>
    <row r="21" spans="1:18" ht="15" customHeight="1" x14ac:dyDescent="0.2">
      <c r="A21" s="43" t="s">
        <v>46</v>
      </c>
      <c r="B21" s="12">
        <f>+'[6]Stanje BO'!C19</f>
        <v>2657</v>
      </c>
      <c r="C21" s="105">
        <f>+B21/'[5]Stanje BO'!C19*100</f>
        <v>98.44386809929604</v>
      </c>
      <c r="D21" s="12">
        <f>+'[6]S 0-2 mes'!C19</f>
        <v>805</v>
      </c>
      <c r="E21" s="81">
        <f t="shared" si="0"/>
        <v>30.297327813323299</v>
      </c>
      <c r="F21" s="105">
        <f>+D21/'[5]S 0-2 mes'!C19*100</f>
        <v>101.76991150442478</v>
      </c>
      <c r="G21" s="12">
        <f>+'[6]S 3-5 mes'!C19</f>
        <v>606</v>
      </c>
      <c r="H21" s="81">
        <f t="shared" si="1"/>
        <v>22.807677832141511</v>
      </c>
      <c r="I21" s="81">
        <f>+G21/'[5]S 3-5 mes'!C19*100</f>
        <v>94.835680751173712</v>
      </c>
      <c r="J21" s="12">
        <f>+'[6]S 6-11 mes'!C19</f>
        <v>432</v>
      </c>
      <c r="K21" s="81">
        <f>+J21/$B21*100</f>
        <v>16.258938652615733</v>
      </c>
      <c r="L21" s="105">
        <f>+J21/'[5]S 6-11 mes'!C19*100</f>
        <v>113.68421052631578</v>
      </c>
      <c r="M21" s="12">
        <f>+'[6]S 12-23 mes'!C19</f>
        <v>383</v>
      </c>
      <c r="N21" s="81">
        <f>+M21/$B21*100</f>
        <v>14.414753481369965</v>
      </c>
      <c r="O21" s="105">
        <f>+M21/'[5]S 12-23 mes'!C19*100</f>
        <v>93.872549019607845</v>
      </c>
      <c r="P21" s="12">
        <f>+'[6]S 24+ mes'!C19</f>
        <v>431</v>
      </c>
      <c r="Q21" s="81">
        <f>+P21/$B21*100</f>
        <v>16.221302220549489</v>
      </c>
      <c r="R21" s="81">
        <f>+P21/'[5]S 24+ mes'!C19*100</f>
        <v>89.604989604989598</v>
      </c>
    </row>
    <row r="22" spans="1:18" ht="15" customHeight="1" x14ac:dyDescent="0.2">
      <c r="A22" s="43" t="s">
        <v>43</v>
      </c>
      <c r="B22" s="12">
        <f>+'[6]Stanje BO'!C20</f>
        <v>11482</v>
      </c>
      <c r="C22" s="105">
        <f>+B22/'[5]Stanje BO'!C20*100</f>
        <v>102.93142088749441</v>
      </c>
      <c r="D22" s="12">
        <f>+'[6]S 0-2 mes'!C20</f>
        <v>2714</v>
      </c>
      <c r="E22" s="81">
        <f t="shared" si="0"/>
        <v>23.636997038843408</v>
      </c>
      <c r="F22" s="105">
        <f>+D22/'[5]S 0-2 mes'!C20*100</f>
        <v>100.85470085470085</v>
      </c>
      <c r="G22" s="12">
        <f>+'[6]S 3-5 mes'!C20</f>
        <v>2035</v>
      </c>
      <c r="H22" s="81">
        <f t="shared" si="1"/>
        <v>17.72339313708413</v>
      </c>
      <c r="I22" s="81">
        <f>+G22/'[5]S 3-5 mes'!C20*100</f>
        <v>110.89918256130791</v>
      </c>
      <c r="J22" s="12">
        <f>+'[6]S 6-11 mes'!C20</f>
        <v>1999</v>
      </c>
      <c r="K22" s="81">
        <f>+J22/$B22*100</f>
        <v>17.409858909597631</v>
      </c>
      <c r="L22" s="105">
        <f>+J22/'[5]S 6-11 mes'!C20*100</f>
        <v>113.19365798414496</v>
      </c>
      <c r="M22" s="12">
        <f>+'[6]S 12-23 mes'!C20</f>
        <v>2015</v>
      </c>
      <c r="N22" s="81">
        <f>+M22/$B22*100</f>
        <v>17.549207455147187</v>
      </c>
      <c r="O22" s="105">
        <f>+M22/'[5]S 12-23 mes'!C20*100</f>
        <v>102.02531645569621</v>
      </c>
      <c r="P22" s="12">
        <f>+'[6]S 24+ mes'!C20</f>
        <v>2719</v>
      </c>
      <c r="Q22" s="81">
        <f>+P22/$B22*100</f>
        <v>23.680543459327644</v>
      </c>
      <c r="R22" s="81">
        <f>+P22/'[5]S 24+ mes'!C20*100</f>
        <v>94.14819944598338</v>
      </c>
    </row>
    <row r="23" spans="1:18" ht="15" customHeight="1" x14ac:dyDescent="0.2">
      <c r="A23" s="43"/>
      <c r="B23" s="12"/>
      <c r="C23" s="105"/>
      <c r="D23" s="12"/>
      <c r="E23" s="81"/>
      <c r="F23" s="105"/>
      <c r="G23" s="12"/>
      <c r="H23" s="81"/>
      <c r="I23" s="81"/>
      <c r="J23" s="12"/>
      <c r="K23" s="81"/>
      <c r="L23" s="105"/>
      <c r="M23" s="12"/>
      <c r="N23" s="81"/>
      <c r="O23" s="105"/>
      <c r="P23" s="12"/>
      <c r="Q23" s="81"/>
      <c r="R23" s="81"/>
    </row>
    <row r="24" spans="1:18" ht="15" customHeight="1" x14ac:dyDescent="0.2">
      <c r="A24" s="25" t="s">
        <v>65</v>
      </c>
      <c r="B24" s="26">
        <f>+'[6]Stanje BO'!C22</f>
        <v>2324</v>
      </c>
      <c r="C24" s="106">
        <f>+B24/'[5]Stanje BO'!C22*100</f>
        <v>170.50623624358033</v>
      </c>
      <c r="D24" s="26">
        <f>+'[6]S 0-2 mes'!C22</f>
        <v>817</v>
      </c>
      <c r="E24" s="83">
        <f t="shared" si="0"/>
        <v>35.154905335628229</v>
      </c>
      <c r="F24" s="106">
        <f>+D24/'[5]S 0-2 mes'!C22*100</f>
        <v>111.00543478260869</v>
      </c>
      <c r="G24" s="26">
        <f>+'[6]S 3-5 mes'!C22</f>
        <v>644</v>
      </c>
      <c r="H24" s="83">
        <f t="shared" si="1"/>
        <v>27.710843373493976</v>
      </c>
      <c r="I24" s="83">
        <f>+G24/'[5]S 3-5 mes'!C22*100</f>
        <v>256.57370517928285</v>
      </c>
      <c r="J24" s="26">
        <f>+'[6]S 6-11 mes'!C22</f>
        <v>569</v>
      </c>
      <c r="K24" s="83">
        <f>+J24/$B24*100</f>
        <v>24.483648881239244</v>
      </c>
      <c r="L24" s="106">
        <f>+J24/'[5]S 6-11 mes'!C22*100</f>
        <v>360.12658227848101</v>
      </c>
      <c r="M24" s="26">
        <f>+'[6]S 12-23 mes'!C22</f>
        <v>181</v>
      </c>
      <c r="N24" s="83">
        <f>+M24/$B24*100</f>
        <v>7.7882960413080893</v>
      </c>
      <c r="O24" s="106">
        <f>+M24/'[5]S 12-23 mes'!C22*100</f>
        <v>152.10084033613444</v>
      </c>
      <c r="P24" s="26">
        <f>+'[6]S 24+ mes'!C22</f>
        <v>113</v>
      </c>
      <c r="Q24" s="83">
        <f>+P24/$B24*100</f>
        <v>4.862306368330465</v>
      </c>
      <c r="R24" s="83">
        <f>+P24/'[5]S 24+ mes'!C22*100</f>
        <v>114.14141414141415</v>
      </c>
    </row>
    <row r="26" spans="1:18" ht="15" customHeight="1" x14ac:dyDescent="0.25">
      <c r="A26" s="68" t="s">
        <v>147</v>
      </c>
    </row>
  </sheetData>
  <mergeCells count="6">
    <mergeCell ref="J3:L3"/>
    <mergeCell ref="M3:O3"/>
    <mergeCell ref="P3:R3"/>
    <mergeCell ref="B3:C3"/>
    <mergeCell ref="D3:F3"/>
    <mergeCell ref="G3:I3"/>
  </mergeCells>
  <hyperlinks>
    <hyperlink ref="A26" location="Kazalo!A1" display="nazaj na kazalo" xr:uid="{00000000-0004-0000-2000-000000000000}"/>
  </hyperlinks>
  <pageMargins left="0.31496062992125984" right="0.31496062992125984" top="0.98425196850393704" bottom="0.98425196850393704" header="0" footer="0"/>
  <pageSetup paperSize="9" orientation="landscape" horizontalDpi="300" verticalDpi="300" r:id="rId1"/>
  <headerFooter alignWithMargins="0"/>
  <ignoredErrors>
    <ignoredError sqref="C5" formula="1"/>
    <ignoredError sqref="B7:R7 E6 H6 K6 N6 Q6 B17:R17 E8 H8 K8 N8 Q8 E9 H9 K9 N9 Q9 E10 H10 K10 N10 Q10 E11 H11 K11 N11 Q11 E12 H12 K12 N12 Q12 E13 H13 K13 N13 Q13 E14 H14 K14 N14 Q14 E15 H15 K15 N15 Q15 E16 H16 K16 N16 Q16 B23:R23 E18 H18 K18 N18 Q18 E19 H19 K19 N19 Q19 E20 H20 K20 N20 Q20 E21 H21 K21 N21 Q21 E22 H22 K22 N22 Q22 E24 H24 K24 N24 Q24"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6"/>
  <sheetViews>
    <sheetView showGridLines="0" tabSelected="1" workbookViewId="0"/>
  </sheetViews>
  <sheetFormatPr defaultColWidth="9.109375" defaultRowHeight="15" customHeight="1" x14ac:dyDescent="0.2"/>
  <cols>
    <col min="1" max="1" width="17.6640625" style="6" customWidth="1"/>
    <col min="2" max="3" width="7.5546875" style="6" customWidth="1"/>
    <col min="4" max="4" width="8.33203125" style="6" bestFit="1" customWidth="1"/>
    <col min="5" max="6" width="8.44140625" style="6" customWidth="1"/>
    <col min="7" max="8" width="11.6640625" style="6" customWidth="1"/>
    <col min="9" max="9" width="8.33203125" style="6" customWidth="1"/>
    <col min="10" max="10" width="9.109375" style="6"/>
    <col min="11" max="11" width="25.88671875" style="6" customWidth="1"/>
    <col min="12" max="12" width="9.109375" style="6"/>
    <col min="13" max="13" width="11.5546875" style="6" bestFit="1" customWidth="1"/>
    <col min="14" max="16384" width="9.109375" style="6"/>
  </cols>
  <sheetData>
    <row r="1" spans="1:13" ht="15" customHeight="1" x14ac:dyDescent="0.25">
      <c r="A1" s="9" t="s">
        <v>151</v>
      </c>
      <c r="B1" s="1"/>
      <c r="C1" s="1"/>
      <c r="D1" s="1"/>
      <c r="E1" s="1"/>
      <c r="F1" s="1"/>
      <c r="G1" s="1"/>
      <c r="H1" s="1"/>
      <c r="I1" s="1"/>
    </row>
    <row r="2" spans="1:13" ht="15" customHeight="1" x14ac:dyDescent="0.2">
      <c r="A2" s="1"/>
      <c r="B2" s="1"/>
      <c r="C2" s="1"/>
      <c r="D2" s="1"/>
      <c r="E2" s="1"/>
      <c r="F2" s="1"/>
      <c r="G2" s="1"/>
      <c r="H2" s="1"/>
      <c r="I2" s="1"/>
    </row>
    <row r="3" spans="1:13" ht="15" customHeight="1" x14ac:dyDescent="0.2">
      <c r="A3" s="160"/>
      <c r="B3" s="389" t="s">
        <v>146</v>
      </c>
      <c r="C3" s="390"/>
      <c r="D3" s="391"/>
      <c r="E3" s="389" t="s">
        <v>63</v>
      </c>
      <c r="F3" s="391"/>
      <c r="G3" s="390" t="s">
        <v>105</v>
      </c>
      <c r="H3" s="390"/>
      <c r="I3" s="285"/>
    </row>
    <row r="4" spans="1:13" ht="15" customHeight="1" x14ac:dyDescent="0.2">
      <c r="A4" s="242" t="s">
        <v>67</v>
      </c>
      <c r="B4" s="384" t="s">
        <v>59</v>
      </c>
      <c r="C4" s="385"/>
      <c r="D4" s="388"/>
      <c r="E4" s="144" t="str">
        <f>+'[2]13ud'!E4</f>
        <v>I 26</v>
      </c>
      <c r="F4" s="145" t="str">
        <f>+'[2]13ud'!F4</f>
        <v>Ø I-I 26</v>
      </c>
      <c r="G4" s="385" t="s">
        <v>106</v>
      </c>
      <c r="H4" s="385"/>
      <c r="I4" s="285"/>
    </row>
    <row r="5" spans="1:13" ht="15" customHeight="1" x14ac:dyDescent="0.2">
      <c r="A5" s="243" t="s">
        <v>61</v>
      </c>
      <c r="B5" s="166" t="str">
        <f>+'[2]13ud'!B5</f>
        <v>XII 25</v>
      </c>
      <c r="C5" s="167" t="str">
        <f>+'[2]13ud'!C5</f>
        <v>I 26</v>
      </c>
      <c r="D5" s="167" t="str">
        <f>+'[2]13ud'!D5</f>
        <v>Ø I-I 26</v>
      </c>
      <c r="E5" s="170" t="str">
        <f>+'[2]13ud'!E5</f>
        <v>I 25</v>
      </c>
      <c r="F5" s="171" t="str">
        <f>+'[2]13ud'!F5</f>
        <v>Ø I-I 25</v>
      </c>
      <c r="G5" s="167" t="str">
        <f>+'[2]13ud'!G5</f>
        <v>I 25</v>
      </c>
      <c r="H5" s="167" t="str">
        <f>+'[2]13ud'!H5</f>
        <v>I 26</v>
      </c>
      <c r="I5" s="285"/>
    </row>
    <row r="6" spans="1:13" ht="15" customHeight="1" x14ac:dyDescent="0.2">
      <c r="A6" s="21" t="s">
        <v>22</v>
      </c>
      <c r="B6" s="22">
        <f>+'[2]13ud'!B6</f>
        <v>13169</v>
      </c>
      <c r="C6" s="23">
        <f>+'[2]13ud'!C6</f>
        <v>16607</v>
      </c>
      <c r="D6" s="23">
        <f>+'[2]13ud'!D6</f>
        <v>16607</v>
      </c>
      <c r="E6" s="74">
        <f>+'[2]13ud'!E6</f>
        <v>101.74610954539884</v>
      </c>
      <c r="F6" s="103">
        <f>+'[2]13ud'!F6</f>
        <v>101.74610954539884</v>
      </c>
      <c r="G6" s="75">
        <f>+'[2]13ud'!G6</f>
        <v>32.547658929568478</v>
      </c>
      <c r="H6" s="75">
        <f>+'[2]13ud'!H6</f>
        <v>33.362127847643535</v>
      </c>
      <c r="I6" s="285"/>
    </row>
    <row r="7" spans="1:13" ht="12.75" customHeight="1" x14ac:dyDescent="0.2">
      <c r="A7" s="11"/>
      <c r="B7" s="15"/>
      <c r="C7" s="16"/>
      <c r="D7" s="16"/>
      <c r="E7" s="77"/>
      <c r="F7" s="104"/>
      <c r="G7" s="78"/>
      <c r="H7" s="78"/>
      <c r="I7" s="285"/>
    </row>
    <row r="8" spans="1:13" ht="15" customHeight="1" x14ac:dyDescent="0.2">
      <c r="A8" s="18" t="s">
        <v>23</v>
      </c>
      <c r="B8" s="12">
        <f>+'[2]13ud'!B8</f>
        <v>1405</v>
      </c>
      <c r="C8" s="13">
        <f>+'[2]13ud'!C8</f>
        <v>1673</v>
      </c>
      <c r="D8" s="13">
        <f>+'[2]13ud'!D8</f>
        <v>1673</v>
      </c>
      <c r="E8" s="80">
        <f>+'[2]13ud'!E8</f>
        <v>104.69336670838547</v>
      </c>
      <c r="F8" s="105">
        <f>+'[2]13ud'!F8</f>
        <v>104.69336670838547</v>
      </c>
      <c r="G8" s="81">
        <f>+'[2]13ud'!G8</f>
        <v>28.143712574850298</v>
      </c>
      <c r="H8" s="81">
        <f>+'[2]13ud'!H8</f>
        <v>31.317858479970052</v>
      </c>
      <c r="I8" s="3"/>
    </row>
    <row r="9" spans="1:13" ht="15" customHeight="1" x14ac:dyDescent="0.2">
      <c r="A9" s="18" t="s">
        <v>24</v>
      </c>
      <c r="B9" s="12">
        <f>+'[2]13ud'!B16</f>
        <v>1067</v>
      </c>
      <c r="C9" s="13">
        <f>+'[2]13ud'!C16</f>
        <v>1307</v>
      </c>
      <c r="D9" s="13">
        <f>+'[2]13ud'!D16</f>
        <v>1307</v>
      </c>
      <c r="E9" s="80">
        <f>+'[2]13ud'!E16</f>
        <v>105.74433656957929</v>
      </c>
      <c r="F9" s="105">
        <f>+'[2]13ud'!F16</f>
        <v>105.74433656957929</v>
      </c>
      <c r="G9" s="81">
        <f>+'[2]13ud'!G16</f>
        <v>34.304746044962528</v>
      </c>
      <c r="H9" s="81">
        <f>+'[2]13ud'!H16</f>
        <v>35.420054200542005</v>
      </c>
      <c r="I9" s="3"/>
      <c r="L9" s="7"/>
      <c r="M9" s="8"/>
    </row>
    <row r="10" spans="1:13" ht="15" customHeight="1" x14ac:dyDescent="0.2">
      <c r="A10" s="18" t="s">
        <v>25</v>
      </c>
      <c r="B10" s="12">
        <f>+'[2]13ud'!B24</f>
        <v>1357</v>
      </c>
      <c r="C10" s="13">
        <f>+'[2]13ud'!C24</f>
        <v>1696</v>
      </c>
      <c r="D10" s="13">
        <f>+'[2]13ud'!D24</f>
        <v>1696</v>
      </c>
      <c r="E10" s="80">
        <f>+'[2]13ud'!E24</f>
        <v>101.92307692307692</v>
      </c>
      <c r="F10" s="105">
        <f>+'[2]13ud'!F24</f>
        <v>101.92307692307692</v>
      </c>
      <c r="G10" s="81">
        <f>+'[2]13ud'!G24</f>
        <v>48.64074831920491</v>
      </c>
      <c r="H10" s="81">
        <f>+'[2]13ud'!H24</f>
        <v>49.663250366032216</v>
      </c>
      <c r="I10" s="3"/>
      <c r="L10" s="7"/>
      <c r="M10" s="8"/>
    </row>
    <row r="11" spans="1:13" ht="15" customHeight="1" x14ac:dyDescent="0.2">
      <c r="A11" s="18" t="s">
        <v>26</v>
      </c>
      <c r="B11" s="12">
        <f>+'[2]13ud'!B31</f>
        <v>3628</v>
      </c>
      <c r="C11" s="13">
        <f>+'[2]13ud'!C31</f>
        <v>4142</v>
      </c>
      <c r="D11" s="13">
        <f>+'[2]13ud'!D31</f>
        <v>4142</v>
      </c>
      <c r="E11" s="80">
        <f>+'[2]13ud'!E31</f>
        <v>105.04691858990616</v>
      </c>
      <c r="F11" s="105">
        <f>+'[2]13ud'!F31</f>
        <v>105.04691858990616</v>
      </c>
      <c r="G11" s="81">
        <f>+'[2]13ud'!G31</f>
        <v>28.907624633431084</v>
      </c>
      <c r="H11" s="81">
        <f>+'[2]13ud'!H31</f>
        <v>29.359228806351005</v>
      </c>
      <c r="I11" s="4"/>
      <c r="L11" s="7"/>
      <c r="M11" s="8"/>
    </row>
    <row r="12" spans="1:13" ht="15" customHeight="1" x14ac:dyDescent="0.2">
      <c r="A12" s="18" t="s">
        <v>27</v>
      </c>
      <c r="B12" s="12">
        <f>+'[2]13ud'!B42</f>
        <v>1728</v>
      </c>
      <c r="C12" s="13">
        <f>+'[2]13ud'!C42</f>
        <v>2496</v>
      </c>
      <c r="D12" s="13">
        <f>+'[2]13ud'!D42</f>
        <v>2496</v>
      </c>
      <c r="E12" s="80">
        <f>+'[2]13ud'!E42</f>
        <v>100.48309178743962</v>
      </c>
      <c r="F12" s="105">
        <f>+'[2]13ud'!F42</f>
        <v>100.48309178743962</v>
      </c>
      <c r="G12" s="81">
        <f>+'[2]13ud'!G42</f>
        <v>34.48084397556913</v>
      </c>
      <c r="H12" s="81">
        <f>+'[2]13ud'!H42</f>
        <v>33.991556584502248</v>
      </c>
      <c r="I12" s="4"/>
      <c r="L12" s="7"/>
      <c r="M12" s="8"/>
    </row>
    <row r="13" spans="1:13" ht="15" customHeight="1" x14ac:dyDescent="0.2">
      <c r="A13" s="18" t="s">
        <v>28</v>
      </c>
      <c r="B13" s="12">
        <f>+'[2]13ud'!B49</f>
        <v>691</v>
      </c>
      <c r="C13" s="13">
        <f>+'[2]13ud'!C49</f>
        <v>1082</v>
      </c>
      <c r="D13" s="13">
        <f>+'[2]13ud'!D49</f>
        <v>1082</v>
      </c>
      <c r="E13" s="80">
        <f>+'[2]13ud'!E49</f>
        <v>93.275862068965523</v>
      </c>
      <c r="F13" s="105">
        <f>+'[2]13ud'!F49</f>
        <v>93.275862068965523</v>
      </c>
      <c r="G13" s="81">
        <f>+'[2]13ud'!G49</f>
        <v>32.814710042432814</v>
      </c>
      <c r="H13" s="81">
        <f>+'[2]13ud'!H49</f>
        <v>33.539987600743956</v>
      </c>
      <c r="I13" s="5"/>
      <c r="L13" s="7"/>
      <c r="M13" s="8"/>
    </row>
    <row r="14" spans="1:13" ht="15" customHeight="1" x14ac:dyDescent="0.2">
      <c r="A14" s="18" t="s">
        <v>29</v>
      </c>
      <c r="B14" s="12">
        <f>+'[2]13ud'!B55</f>
        <v>492</v>
      </c>
      <c r="C14" s="13">
        <f>+'[2]13ud'!C55</f>
        <v>562</v>
      </c>
      <c r="D14" s="13">
        <f>+'[2]13ud'!D55</f>
        <v>562</v>
      </c>
      <c r="E14" s="80">
        <f>+'[2]13ud'!E55</f>
        <v>84.638554216867462</v>
      </c>
      <c r="F14" s="105">
        <f>+'[2]13ud'!F55</f>
        <v>84.638554216867462</v>
      </c>
      <c r="G14" s="81">
        <f>+'[2]13ud'!G55</f>
        <v>40.072420036210019</v>
      </c>
      <c r="H14" s="81">
        <f>+'[2]13ud'!H55</f>
        <v>32.82710280373832</v>
      </c>
      <c r="I14" s="5"/>
      <c r="L14" s="7"/>
      <c r="M14" s="8"/>
    </row>
    <row r="15" spans="1:13" ht="15" customHeight="1" x14ac:dyDescent="0.2">
      <c r="A15" s="18" t="s">
        <v>30</v>
      </c>
      <c r="B15" s="12">
        <f>+'[2]13ud'!B61</f>
        <v>529</v>
      </c>
      <c r="C15" s="13">
        <f>+'[2]13ud'!C61</f>
        <v>677</v>
      </c>
      <c r="D15" s="13">
        <f>+'[2]13ud'!D61</f>
        <v>677</v>
      </c>
      <c r="E15" s="80">
        <f>+'[2]13ud'!E61</f>
        <v>92.994505494505503</v>
      </c>
      <c r="F15" s="105">
        <f>+'[2]13ud'!F61</f>
        <v>92.994505494505503</v>
      </c>
      <c r="G15" s="81">
        <f>+'[2]13ud'!G61</f>
        <v>26.569343065693431</v>
      </c>
      <c r="H15" s="81">
        <f>+'[2]13ud'!H61</f>
        <v>26.695583596214512</v>
      </c>
      <c r="I15" s="5"/>
      <c r="L15" s="7"/>
      <c r="M15" s="8"/>
    </row>
    <row r="16" spans="1:13" ht="15" customHeight="1" x14ac:dyDescent="0.2">
      <c r="A16" s="18" t="s">
        <v>31</v>
      </c>
      <c r="B16" s="12">
        <f>+'[2]13ud'!B67</f>
        <v>546</v>
      </c>
      <c r="C16" s="13">
        <f>+'[2]13ud'!C67</f>
        <v>710</v>
      </c>
      <c r="D16" s="13">
        <f>+'[2]13ud'!D67</f>
        <v>710</v>
      </c>
      <c r="E16" s="80">
        <f>+'[2]13ud'!E67</f>
        <v>104.71976401179941</v>
      </c>
      <c r="F16" s="105">
        <f>+'[2]13ud'!F67</f>
        <v>104.71976401179941</v>
      </c>
      <c r="G16" s="81">
        <f>+'[2]13ud'!G67</f>
        <v>32.424677187948348</v>
      </c>
      <c r="H16" s="81">
        <f>+'[2]13ud'!H67</f>
        <v>36.749482401656316</v>
      </c>
      <c r="I16" s="5"/>
      <c r="L16" s="7"/>
      <c r="M16" s="8"/>
    </row>
    <row r="17" spans="1:13" ht="15" customHeight="1" x14ac:dyDescent="0.2">
      <c r="A17" s="18" t="s">
        <v>32</v>
      </c>
      <c r="B17" s="12">
        <f>+'[2]13ud'!B71</f>
        <v>369</v>
      </c>
      <c r="C17" s="13">
        <f>+'[2]13ud'!C71</f>
        <v>541</v>
      </c>
      <c r="D17" s="13">
        <f>+'[2]13ud'!D71</f>
        <v>541</v>
      </c>
      <c r="E17" s="80">
        <f>+'[2]13ud'!E71</f>
        <v>103.2442748091603</v>
      </c>
      <c r="F17" s="105">
        <f>+'[2]13ud'!F71</f>
        <v>103.2442748091603</v>
      </c>
      <c r="G17" s="81">
        <f>+'[2]13ud'!G71</f>
        <v>24.349442379182157</v>
      </c>
      <c r="H17" s="81">
        <f>+'[2]13ud'!H71</f>
        <v>28.82258923814598</v>
      </c>
      <c r="I17" s="5"/>
      <c r="L17" s="7"/>
      <c r="M17" s="8"/>
    </row>
    <row r="18" spans="1:13" ht="15" customHeight="1" x14ac:dyDescent="0.2">
      <c r="A18" s="18" t="s">
        <v>33</v>
      </c>
      <c r="B18" s="12">
        <f>+'[2]13ud'!B76</f>
        <v>307</v>
      </c>
      <c r="C18" s="13">
        <f>+'[2]13ud'!C76</f>
        <v>366</v>
      </c>
      <c r="D18" s="13">
        <f>+'[2]13ud'!D76</f>
        <v>366</v>
      </c>
      <c r="E18" s="80">
        <f>+'[2]13ud'!E76</f>
        <v>104.87106017191977</v>
      </c>
      <c r="F18" s="105">
        <f>+'[2]13ud'!F76</f>
        <v>104.87106017191977</v>
      </c>
      <c r="G18" s="81">
        <f>+'[2]13ud'!G76</f>
        <v>25.216763005780347</v>
      </c>
      <c r="H18" s="81">
        <f>+'[2]13ud'!H76</f>
        <v>26.695842450765866</v>
      </c>
      <c r="I18" s="5"/>
      <c r="L18" s="7"/>
      <c r="M18" s="8"/>
    </row>
    <row r="19" spans="1:13" ht="15" customHeight="1" x14ac:dyDescent="0.2">
      <c r="A19" s="25" t="s">
        <v>34</v>
      </c>
      <c r="B19" s="26">
        <f>+'[2]13ud'!B82</f>
        <v>1050</v>
      </c>
      <c r="C19" s="27">
        <f>+'[2]13ud'!C82</f>
        <v>1355</v>
      </c>
      <c r="D19" s="27">
        <f>+'[2]13ud'!D82</f>
        <v>1355</v>
      </c>
      <c r="E19" s="82">
        <f>+'[2]13ud'!E82</f>
        <v>104.71406491499226</v>
      </c>
      <c r="F19" s="106">
        <f>+'[2]13ud'!F82</f>
        <v>104.71406491499226</v>
      </c>
      <c r="G19" s="83">
        <f>+'[2]13ud'!G82</f>
        <v>42.523825172527111</v>
      </c>
      <c r="H19" s="83">
        <f>+'[2]13ud'!H82</f>
        <v>42.002479851208932</v>
      </c>
      <c r="I19" s="5"/>
      <c r="L19" s="7"/>
      <c r="M19" s="8"/>
    </row>
    <row r="20" spans="1:13" ht="15" customHeight="1" x14ac:dyDescent="0.2">
      <c r="A20" s="10"/>
      <c r="B20" s="58"/>
      <c r="C20" s="10"/>
      <c r="D20" s="10"/>
      <c r="E20" s="10"/>
      <c r="F20" s="10"/>
      <c r="G20" s="10"/>
      <c r="H20" s="10"/>
    </row>
    <row r="21" spans="1:13" ht="15" customHeight="1" x14ac:dyDescent="0.25">
      <c r="A21" s="68" t="s">
        <v>147</v>
      </c>
    </row>
    <row r="22" spans="1:13" ht="15" customHeight="1" x14ac:dyDescent="0.25">
      <c r="A22" s="66"/>
    </row>
    <row r="23" spans="1:13" ht="15" customHeight="1" x14ac:dyDescent="0.25">
      <c r="A23" s="66"/>
    </row>
    <row r="24" spans="1:13" ht="15" customHeight="1" x14ac:dyDescent="0.25">
      <c r="A24" s="66"/>
    </row>
    <row r="25" spans="1:13" ht="15" customHeight="1" x14ac:dyDescent="0.25">
      <c r="A25" s="66"/>
    </row>
    <row r="26" spans="1:13" ht="15" customHeight="1" x14ac:dyDescent="0.25">
      <c r="A26" s="66"/>
    </row>
  </sheetData>
  <mergeCells count="5">
    <mergeCell ref="G3:H3"/>
    <mergeCell ref="G4:H4"/>
    <mergeCell ref="E3:F3"/>
    <mergeCell ref="B3:D3"/>
    <mergeCell ref="B4:D4"/>
  </mergeCells>
  <hyperlinks>
    <hyperlink ref="A21" location="Kazalo!A1" display="nazaj na kazalo" xr:uid="{F04BFEEF-ECF0-4E04-ACAB-8162D92018F8}"/>
  </hyperlinks>
  <pageMargins left="0.43307086614173229" right="0.43307086614173229" top="0.98425196850393704" bottom="0.98425196850393704"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6"/>
  <sheetViews>
    <sheetView showGridLines="0" tabSelected="1" workbookViewId="0"/>
  </sheetViews>
  <sheetFormatPr defaultColWidth="9.109375" defaultRowHeight="15" customHeight="1" x14ac:dyDescent="0.2"/>
  <cols>
    <col min="1" max="1" width="23.44140625" style="6" customWidth="1"/>
    <col min="2" max="4" width="7.5546875" style="6" customWidth="1"/>
    <col min="5" max="6" width="8.44140625" style="6" customWidth="1"/>
    <col min="7" max="8" width="11.6640625" style="6" customWidth="1"/>
    <col min="9" max="9" width="8.33203125" style="6" customWidth="1"/>
    <col min="10" max="10" width="9.109375" style="6"/>
    <col min="11" max="11" width="25.88671875" style="6" customWidth="1"/>
    <col min="12" max="12" width="9.109375" style="6"/>
    <col min="13" max="13" width="11.5546875" style="6" bestFit="1" customWidth="1"/>
    <col min="14" max="16384" width="9.109375" style="6"/>
  </cols>
  <sheetData>
    <row r="1" spans="1:13" ht="15" customHeight="1" x14ac:dyDescent="0.25">
      <c r="A1" s="9" t="s">
        <v>522</v>
      </c>
      <c r="B1" s="1"/>
      <c r="C1" s="1"/>
      <c r="D1" s="1"/>
      <c r="E1" s="1"/>
      <c r="F1" s="1"/>
      <c r="G1" s="1"/>
      <c r="H1" s="1"/>
      <c r="I1" s="1"/>
    </row>
    <row r="2" spans="1:13" ht="15" customHeight="1" x14ac:dyDescent="0.2">
      <c r="A2" s="1"/>
      <c r="B2" s="1"/>
      <c r="C2" s="1"/>
      <c r="D2" s="1"/>
      <c r="E2" s="1"/>
      <c r="F2" s="1"/>
      <c r="G2" s="1"/>
      <c r="H2" s="1"/>
      <c r="I2" s="1"/>
    </row>
    <row r="3" spans="1:13" ht="15" customHeight="1" x14ac:dyDescent="0.2">
      <c r="A3" s="160"/>
      <c r="B3" s="389" t="s">
        <v>146</v>
      </c>
      <c r="C3" s="390"/>
      <c r="D3" s="391"/>
      <c r="E3" s="389" t="s">
        <v>63</v>
      </c>
      <c r="F3" s="391"/>
      <c r="G3" s="390" t="s">
        <v>105</v>
      </c>
      <c r="H3" s="390"/>
      <c r="I3" s="48"/>
    </row>
    <row r="4" spans="1:13" ht="15" customHeight="1" x14ac:dyDescent="0.2">
      <c r="A4" s="242" t="s">
        <v>89</v>
      </c>
      <c r="B4" s="384" t="s">
        <v>59</v>
      </c>
      <c r="C4" s="385"/>
      <c r="D4" s="388"/>
      <c r="E4" s="144" t="str">
        <f>+'[2]13ud'!E4</f>
        <v>I 26</v>
      </c>
      <c r="F4" s="145" t="str">
        <f>+'[2]13ud'!F4</f>
        <v>Ø I-I 26</v>
      </c>
      <c r="G4" s="385" t="s">
        <v>106</v>
      </c>
      <c r="H4" s="385"/>
      <c r="I4" s="48"/>
    </row>
    <row r="5" spans="1:13" ht="15" customHeight="1" x14ac:dyDescent="0.2">
      <c r="A5" s="243" t="s">
        <v>60</v>
      </c>
      <c r="B5" s="166" t="str">
        <f>+'[2]13ud'!B5</f>
        <v>XII 25</v>
      </c>
      <c r="C5" s="167" t="str">
        <f>+'[2]13ud'!C5</f>
        <v>I 26</v>
      </c>
      <c r="D5" s="167" t="str">
        <f>+'[2]13ud'!D5</f>
        <v>Ø I-I 26</v>
      </c>
      <c r="E5" s="170" t="str">
        <f>+'[2]13ud'!E5</f>
        <v>I 25</v>
      </c>
      <c r="F5" s="171" t="str">
        <f>+'[2]13ud'!F5</f>
        <v>Ø I-I 25</v>
      </c>
      <c r="G5" s="167" t="str">
        <f>+'[2]13ud'!G5</f>
        <v>I 25</v>
      </c>
      <c r="H5" s="167" t="str">
        <f>+'[2]13ud'!H5</f>
        <v>I 26</v>
      </c>
      <c r="I5" s="48"/>
    </row>
    <row r="6" spans="1:13" ht="15" customHeight="1" x14ac:dyDescent="0.2">
      <c r="A6" s="21" t="s">
        <v>22</v>
      </c>
      <c r="B6" s="22">
        <v>13169</v>
      </c>
      <c r="C6" s="23">
        <f>+[3]DN!B4</f>
        <v>16607</v>
      </c>
      <c r="D6" s="23">
        <f>+[3]DN!B25</f>
        <v>16607</v>
      </c>
      <c r="E6" s="222">
        <f>+C6/[4]DN!B4*100</f>
        <v>101.74610954539884</v>
      </c>
      <c r="F6" s="223">
        <f>+D6/[4]DN!B25*100</f>
        <v>101.74610954539884</v>
      </c>
      <c r="G6" s="203">
        <f>+[4]DN!B4/'[4]Stanje BO'!B4*100</f>
        <v>32.547658929568478</v>
      </c>
      <c r="H6" s="75">
        <f>+C6/'[3]Stanje BO'!B4*100</f>
        <v>33.362127847643535</v>
      </c>
      <c r="I6" s="48"/>
    </row>
    <row r="7" spans="1:13" ht="12.75" customHeight="1" x14ac:dyDescent="0.2">
      <c r="A7" s="11"/>
      <c r="B7" s="15"/>
      <c r="C7" s="16"/>
      <c r="D7" s="16"/>
      <c r="E7" s="224"/>
      <c r="F7" s="225"/>
      <c r="G7" s="204"/>
      <c r="H7" s="78"/>
      <c r="I7" s="48"/>
    </row>
    <row r="8" spans="1:13" ht="15" customHeight="1" x14ac:dyDescent="0.2">
      <c r="A8" s="70" t="s">
        <v>35</v>
      </c>
      <c r="B8" s="71">
        <v>6953</v>
      </c>
      <c r="C8" s="17">
        <f>+[3]DN!B6</f>
        <v>9116</v>
      </c>
      <c r="D8" s="17">
        <f>+[3]DN!B27</f>
        <v>9116</v>
      </c>
      <c r="E8" s="226">
        <f>+C8/[4]DN!B6*100</f>
        <v>100.440722785368</v>
      </c>
      <c r="F8" s="227">
        <f>+D8/[4]DN!B27*100</f>
        <v>100.440722785368</v>
      </c>
      <c r="G8" s="206">
        <f>+[4]DN!B6/'[4]Stanje BO'!B6*100</f>
        <v>30.749424041197994</v>
      </c>
      <c r="H8" s="79">
        <f>+C8/'[3]Stanje BO'!B6*100</f>
        <v>32.560631496231743</v>
      </c>
      <c r="I8" s="3"/>
    </row>
    <row r="9" spans="1:13" ht="15" customHeight="1" x14ac:dyDescent="0.2">
      <c r="A9" s="43" t="s">
        <v>41</v>
      </c>
      <c r="B9" s="12">
        <v>686</v>
      </c>
      <c r="C9" s="13">
        <f>+[3]DN!B7</f>
        <v>867</v>
      </c>
      <c r="D9" s="13">
        <f>+[3]DN!B28</f>
        <v>867</v>
      </c>
      <c r="E9" s="228">
        <f>+C9/[4]DN!B7*100</f>
        <v>92.332268370607025</v>
      </c>
      <c r="F9" s="229">
        <f>+D9/[4]DN!B28*100</f>
        <v>92.332268370607025</v>
      </c>
      <c r="G9" s="207">
        <f>+[4]DN!B7/'[4]Stanje BO'!B7*100</f>
        <v>24.16988416988417</v>
      </c>
      <c r="H9" s="81">
        <f>+C9/'[3]Stanje BO'!B7*100</f>
        <v>24.278913469616352</v>
      </c>
      <c r="I9" s="3"/>
      <c r="L9" s="7"/>
      <c r="M9" s="8"/>
    </row>
    <row r="10" spans="1:13" ht="15" customHeight="1" x14ac:dyDescent="0.2">
      <c r="A10" s="43" t="s">
        <v>38</v>
      </c>
      <c r="B10" s="12">
        <v>506</v>
      </c>
      <c r="C10" s="13">
        <f>+[3]DN!B8</f>
        <v>668</v>
      </c>
      <c r="D10" s="13">
        <f>+[3]DN!B29</f>
        <v>668</v>
      </c>
      <c r="E10" s="228">
        <f>+C10/[4]DN!B8*100</f>
        <v>103.40557275541795</v>
      </c>
      <c r="F10" s="229">
        <f>+D10/[4]DN!B29*100</f>
        <v>103.40557275541795</v>
      </c>
      <c r="G10" s="207">
        <f>+[4]DN!B8/'[4]Stanje BO'!B8*100</f>
        <v>38.868832731648617</v>
      </c>
      <c r="H10" s="81">
        <f>+C10/'[3]Stanje BO'!B8*100</f>
        <v>39.526627218934912</v>
      </c>
      <c r="I10" s="3"/>
      <c r="L10" s="7"/>
      <c r="M10" s="8"/>
    </row>
    <row r="11" spans="1:13" ht="15" customHeight="1" x14ac:dyDescent="0.2">
      <c r="A11" s="43" t="s">
        <v>37</v>
      </c>
      <c r="B11" s="12">
        <v>2170</v>
      </c>
      <c r="C11" s="13">
        <f>+[3]DN!B9</f>
        <v>2952</v>
      </c>
      <c r="D11" s="13">
        <f>+[3]DN!B30</f>
        <v>2952</v>
      </c>
      <c r="E11" s="228">
        <f>+C11/[4]DN!B9*100</f>
        <v>99.02717208990272</v>
      </c>
      <c r="F11" s="229">
        <f>+D11/[4]DN!B30*100</f>
        <v>99.02717208990272</v>
      </c>
      <c r="G11" s="207">
        <f>+[4]DN!B9/'[4]Stanje BO'!B9*100</f>
        <v>33.148004003113535</v>
      </c>
      <c r="H11" s="81">
        <f>+C11/'[3]Stanje BO'!B9*100</f>
        <v>34.365541327124568</v>
      </c>
      <c r="I11" s="4"/>
      <c r="L11" s="7"/>
      <c r="M11" s="8"/>
    </row>
    <row r="12" spans="1:13" ht="15" customHeight="1" x14ac:dyDescent="0.2">
      <c r="A12" s="43" t="s">
        <v>36</v>
      </c>
      <c r="B12" s="12">
        <v>696</v>
      </c>
      <c r="C12" s="13">
        <f>+[3]DN!B10</f>
        <v>1081</v>
      </c>
      <c r="D12" s="13">
        <f>+[3]DN!B31</f>
        <v>1081</v>
      </c>
      <c r="E12" s="228">
        <f>+C12/[4]DN!B10*100</f>
        <v>94.74145486415425</v>
      </c>
      <c r="F12" s="229">
        <f>+D12/[4]DN!B31*100</f>
        <v>94.74145486415425</v>
      </c>
      <c r="G12" s="207">
        <f>+[4]DN!B10/'[4]Stanje BO'!B10*100</f>
        <v>32.488610478359909</v>
      </c>
      <c r="H12" s="81">
        <f>+C12/'[3]Stanje BO'!B10*100</f>
        <v>33.855308487316002</v>
      </c>
      <c r="I12" s="4"/>
      <c r="L12" s="7"/>
      <c r="M12" s="8"/>
    </row>
    <row r="13" spans="1:13" ht="15" customHeight="1" x14ac:dyDescent="0.2">
      <c r="A13" s="43" t="s">
        <v>468</v>
      </c>
      <c r="B13" s="12">
        <v>388</v>
      </c>
      <c r="C13" s="13">
        <f>+[3]DN!B11</f>
        <v>518</v>
      </c>
      <c r="D13" s="13">
        <f>+[3]DN!B32</f>
        <v>518</v>
      </c>
      <c r="E13" s="228">
        <f>+C13/[4]DN!B11*100</f>
        <v>102.77777777777777</v>
      </c>
      <c r="F13" s="229">
        <f>+D13/[4]DN!B32*100</f>
        <v>102.77777777777777</v>
      </c>
      <c r="G13" s="207">
        <f>+[4]DN!B11/'[4]Stanje BO'!B11*100</f>
        <v>23.474615742897065</v>
      </c>
      <c r="H13" s="81">
        <f>+C13/'[3]Stanje BO'!B11*100</f>
        <v>27.641408751334044</v>
      </c>
      <c r="I13" s="5"/>
      <c r="L13" s="7"/>
      <c r="M13" s="8"/>
    </row>
    <row r="14" spans="1:13" ht="15" customHeight="1" x14ac:dyDescent="0.2">
      <c r="A14" s="43" t="s">
        <v>469</v>
      </c>
      <c r="B14" s="12">
        <v>317</v>
      </c>
      <c r="C14" s="13">
        <f>+[3]DN!B12</f>
        <v>374</v>
      </c>
      <c r="D14" s="13">
        <f>+[3]DN!B33</f>
        <v>374</v>
      </c>
      <c r="E14" s="228">
        <f>+C14/[4]DN!B12*100</f>
        <v>104.76190476190477</v>
      </c>
      <c r="F14" s="229">
        <f>+D14/[4]DN!B33*100</f>
        <v>104.76190476190477</v>
      </c>
      <c r="G14" s="207">
        <f>+[4]DN!B12/'[4]Stanje BO'!B12*100</f>
        <v>36.465781409601632</v>
      </c>
      <c r="H14" s="81">
        <f>+C14/'[3]Stanje BO'!B12*100</f>
        <v>37.213930348258707</v>
      </c>
      <c r="I14" s="5"/>
      <c r="L14" s="7"/>
      <c r="M14" s="8"/>
    </row>
    <row r="15" spans="1:13" ht="15" customHeight="1" x14ac:dyDescent="0.2">
      <c r="A15" s="43" t="s">
        <v>39</v>
      </c>
      <c r="B15" s="12">
        <v>1903</v>
      </c>
      <c r="C15" s="13">
        <f>+[3]DN!B13</f>
        <v>2300</v>
      </c>
      <c r="D15" s="13">
        <f>+[3]DN!B34</f>
        <v>2300</v>
      </c>
      <c r="E15" s="228">
        <f>+C15/[4]DN!B13*100</f>
        <v>106.18651892890121</v>
      </c>
      <c r="F15" s="229">
        <f>+D15/[4]DN!B34*100</f>
        <v>106.18651892890121</v>
      </c>
      <c r="G15" s="207">
        <f>+[4]DN!B13/'[4]Stanje BO'!B13*100</f>
        <v>31.053763440860216</v>
      </c>
      <c r="H15" s="81">
        <f>+C15/'[3]Stanje BO'!B13*100</f>
        <v>34.058936768843481</v>
      </c>
      <c r="I15" s="5"/>
      <c r="L15" s="7"/>
      <c r="M15" s="8"/>
    </row>
    <row r="16" spans="1:13" ht="15" customHeight="1" x14ac:dyDescent="0.2">
      <c r="A16" s="43" t="s">
        <v>40</v>
      </c>
      <c r="B16" s="12">
        <v>287</v>
      </c>
      <c r="C16" s="13">
        <f>+[3]DN!B14</f>
        <v>356</v>
      </c>
      <c r="D16" s="13">
        <f>+[3]DN!B35</f>
        <v>356</v>
      </c>
      <c r="E16" s="228">
        <f>+C16/[4]DN!B14*100</f>
        <v>104.09356725146199</v>
      </c>
      <c r="F16" s="229">
        <f>+D16/[4]DN!B35*100</f>
        <v>104.09356725146199</v>
      </c>
      <c r="G16" s="207">
        <f>+[4]DN!B14/'[4]Stanje BO'!B14*100</f>
        <v>25.091709464416727</v>
      </c>
      <c r="H16" s="81">
        <f>+C16/'[3]Stanje BO'!B14*100</f>
        <v>26.949280847842545</v>
      </c>
      <c r="I16" s="5"/>
      <c r="L16" s="7"/>
      <c r="M16" s="8"/>
    </row>
    <row r="17" spans="1:13" ht="15" customHeight="1" x14ac:dyDescent="0.2">
      <c r="A17" s="43"/>
      <c r="B17" s="12"/>
      <c r="C17" s="13"/>
      <c r="D17" s="13"/>
      <c r="E17" s="228"/>
      <c r="F17" s="229"/>
      <c r="G17" s="207"/>
      <c r="H17" s="81"/>
      <c r="I17" s="5"/>
      <c r="L17" s="7"/>
      <c r="M17" s="8"/>
    </row>
    <row r="18" spans="1:13" ht="15" customHeight="1" x14ac:dyDescent="0.2">
      <c r="A18" s="70" t="s">
        <v>42</v>
      </c>
      <c r="B18" s="71">
        <v>5798</v>
      </c>
      <c r="C18" s="17">
        <f>+[3]DN!B16</f>
        <v>6779</v>
      </c>
      <c r="D18" s="17">
        <f>+[3]DN!B37</f>
        <v>6779</v>
      </c>
      <c r="E18" s="226">
        <f>+C18/[4]DN!B16*100</f>
        <v>104.27626518997077</v>
      </c>
      <c r="F18" s="227">
        <f>+D18/[4]DN!B37*100</f>
        <v>104.27626518997077</v>
      </c>
      <c r="G18" s="206">
        <f>+[4]DN!B16/'[4]Stanje BO'!B16*100</f>
        <v>33.866430506355485</v>
      </c>
      <c r="H18" s="79">
        <f>+C18/'[3]Stanje BO'!B16*100</f>
        <v>34.858847122949555</v>
      </c>
      <c r="I18" s="5"/>
      <c r="L18" s="7"/>
      <c r="M18" s="8"/>
    </row>
    <row r="19" spans="1:13" ht="15" customHeight="1" x14ac:dyDescent="0.2">
      <c r="A19" s="43" t="s">
        <v>44</v>
      </c>
      <c r="B19" s="12">
        <v>1305</v>
      </c>
      <c r="C19" s="13">
        <f>+[3]DN!B17</f>
        <v>1606</v>
      </c>
      <c r="D19" s="13">
        <f>+[3]DN!B38</f>
        <v>1606</v>
      </c>
      <c r="E19" s="228">
        <f>+C19/[4]DN!B17*100</f>
        <v>102.16284987277353</v>
      </c>
      <c r="F19" s="229">
        <f>+D19/[4]DN!B38*100</f>
        <v>102.16284987277353</v>
      </c>
      <c r="G19" s="207">
        <f>+[4]DN!B17/'[4]Stanje BO'!B17*100</f>
        <v>46.855439642324889</v>
      </c>
      <c r="H19" s="81">
        <f>+C19/'[3]Stanje BO'!B17*100</f>
        <v>48.681418611700515</v>
      </c>
      <c r="I19" s="5"/>
      <c r="L19" s="7"/>
      <c r="M19" s="8"/>
    </row>
    <row r="20" spans="1:13" ht="15" customHeight="1" x14ac:dyDescent="0.2">
      <c r="A20" s="43" t="s">
        <v>45</v>
      </c>
      <c r="B20" s="12">
        <v>504</v>
      </c>
      <c r="C20" s="13">
        <f>+[3]DN!B18</f>
        <v>575</v>
      </c>
      <c r="D20" s="13">
        <f>+[3]DN!B39</f>
        <v>575</v>
      </c>
      <c r="E20" s="228">
        <f>+C20/[4]DN!B18*100</f>
        <v>85.56547619047619</v>
      </c>
      <c r="F20" s="229">
        <f>+D20/[4]DN!B39*100</f>
        <v>85.56547619047619</v>
      </c>
      <c r="G20" s="207">
        <f>+[4]DN!B18/'[4]Stanje BO'!B18*100</f>
        <v>39.367311072056239</v>
      </c>
      <c r="H20" s="81">
        <f>+C20/'[3]Stanje BO'!B18*100</f>
        <v>33.430232558139537</v>
      </c>
      <c r="I20" s="5"/>
      <c r="L20" s="7"/>
      <c r="M20" s="8"/>
    </row>
    <row r="21" spans="1:13" ht="15" customHeight="1" x14ac:dyDescent="0.2">
      <c r="A21" s="43" t="s">
        <v>46</v>
      </c>
      <c r="B21" s="12">
        <v>835</v>
      </c>
      <c r="C21" s="13">
        <f>+[3]DN!B19</f>
        <v>1033</v>
      </c>
      <c r="D21" s="13">
        <f>+[3]DN!B40</f>
        <v>1033</v>
      </c>
      <c r="E21" s="228">
        <f>+C21/[4]DN!B19*100</f>
        <v>108.1675392670157</v>
      </c>
      <c r="F21" s="229">
        <f>+D21/[4]DN!B40*100</f>
        <v>108.1675392670157</v>
      </c>
      <c r="G21" s="207">
        <f>+[4]DN!B19/'[4]Stanje BO'!B19*100</f>
        <v>34.402017291066286</v>
      </c>
      <c r="H21" s="81">
        <f>+C21/'[3]Stanje BO'!B19*100</f>
        <v>37.824972537532041</v>
      </c>
      <c r="I21" s="5"/>
      <c r="L21" s="7"/>
      <c r="M21" s="8"/>
    </row>
    <row r="22" spans="1:13" ht="15" customHeight="1" x14ac:dyDescent="0.2">
      <c r="A22" s="43" t="s">
        <v>43</v>
      </c>
      <c r="B22" s="12">
        <v>3154</v>
      </c>
      <c r="C22" s="13">
        <f>+[3]DN!B20</f>
        <v>3565</v>
      </c>
      <c r="D22" s="13">
        <f>+[3]DN!B41</f>
        <v>3565</v>
      </c>
      <c r="E22" s="228">
        <f>+C22/[4]DN!B20*100</f>
        <v>107.96486977589339</v>
      </c>
      <c r="F22" s="229">
        <f>+D22/[4]DN!B41*100</f>
        <v>107.96486977589339</v>
      </c>
      <c r="G22" s="207">
        <f>+[4]DN!B20/'[4]Stanje BO'!B20*100</f>
        <v>29.072019721782006</v>
      </c>
      <c r="H22" s="81">
        <f>+C22/'[3]Stanje BO'!B20*100</f>
        <v>30.477900316320422</v>
      </c>
      <c r="I22" s="5"/>
      <c r="L22" s="7"/>
      <c r="M22" s="8"/>
    </row>
    <row r="23" spans="1:13" ht="15" customHeight="1" x14ac:dyDescent="0.2">
      <c r="A23" s="43"/>
      <c r="B23" s="12"/>
      <c r="C23" s="13"/>
      <c r="D23" s="13"/>
      <c r="E23" s="228"/>
      <c r="F23" s="229"/>
      <c r="G23" s="207"/>
      <c r="H23" s="81"/>
      <c r="I23" s="5"/>
      <c r="L23" s="7"/>
      <c r="M23" s="8"/>
    </row>
    <row r="24" spans="1:13" ht="15" customHeight="1" x14ac:dyDescent="0.2">
      <c r="A24" s="25" t="s">
        <v>65</v>
      </c>
      <c r="B24" s="26">
        <v>418</v>
      </c>
      <c r="C24" s="27">
        <f>+[3]DN!B22</f>
        <v>712</v>
      </c>
      <c r="D24" s="27">
        <f>+[3]DN!B43</f>
        <v>712</v>
      </c>
      <c r="E24" s="230">
        <f>+C24/[4]DN!B22*100</f>
        <v>95.570469798657726</v>
      </c>
      <c r="F24" s="231">
        <f>+D24/[4]DN!B43*100</f>
        <v>95.570469798657726</v>
      </c>
      <c r="G24" s="232">
        <f>+[4]DN!B22/'[4]Stanje BO'!B22*100</f>
        <v>51.880222841225631</v>
      </c>
      <c r="H24" s="83">
        <f>+C24/'[3]Stanje BO'!B22*100</f>
        <v>30.505569837189373</v>
      </c>
      <c r="I24" s="5"/>
      <c r="L24" s="7"/>
      <c r="M24" s="8"/>
    </row>
    <row r="25" spans="1:13" ht="15" customHeight="1" x14ac:dyDescent="0.2">
      <c r="A25" s="10"/>
      <c r="B25" s="10"/>
      <c r="C25" s="10"/>
      <c r="D25" s="10"/>
      <c r="E25" s="10"/>
      <c r="F25" s="10"/>
      <c r="G25" s="10"/>
      <c r="H25" s="10"/>
    </row>
    <row r="26" spans="1:13" ht="15" customHeight="1" x14ac:dyDescent="0.25">
      <c r="A26" s="68" t="s">
        <v>147</v>
      </c>
    </row>
  </sheetData>
  <mergeCells count="5">
    <mergeCell ref="G3:H3"/>
    <mergeCell ref="G4:H4"/>
    <mergeCell ref="B3:D3"/>
    <mergeCell ref="E3:F3"/>
    <mergeCell ref="B4:D4"/>
  </mergeCells>
  <hyperlinks>
    <hyperlink ref="A26" location="Kazalo!A1" display="nazaj na kazalo" xr:uid="{5AC212EE-93F0-4D30-9333-D07473BA670B}"/>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6"/>
  <sheetViews>
    <sheetView showGridLines="0" tabSelected="1" workbookViewId="0"/>
  </sheetViews>
  <sheetFormatPr defaultColWidth="9.109375" defaultRowHeight="15" customHeight="1" x14ac:dyDescent="0.2"/>
  <cols>
    <col min="1" max="1" width="17.6640625" style="6" customWidth="1"/>
    <col min="2" max="4" width="6.6640625" style="6" customWidth="1"/>
    <col min="5" max="5" width="12.44140625" style="6" bestFit="1" customWidth="1"/>
    <col min="6" max="6" width="11.88671875" style="6" customWidth="1"/>
    <col min="7" max="7" width="10.6640625" style="6" customWidth="1"/>
    <col min="8" max="8" width="10.5546875" style="6" bestFit="1" customWidth="1"/>
    <col min="9" max="9" width="10.33203125" style="6" bestFit="1" customWidth="1"/>
    <col min="10" max="10" width="8.88671875" style="6" customWidth="1"/>
    <col min="11" max="11" width="10.109375" style="6" customWidth="1"/>
    <col min="12" max="12" width="11.33203125" style="6" customWidth="1"/>
    <col min="13" max="13" width="11.5546875" style="6" bestFit="1" customWidth="1"/>
    <col min="14" max="16384" width="9.109375" style="6"/>
  </cols>
  <sheetData>
    <row r="1" spans="1:13" ht="15" customHeight="1" x14ac:dyDescent="0.25">
      <c r="A1" s="9" t="s">
        <v>534</v>
      </c>
      <c r="B1" s="1"/>
      <c r="C1" s="1"/>
      <c r="D1" s="1"/>
      <c r="E1" s="1"/>
      <c r="F1" s="1"/>
      <c r="G1" s="1"/>
      <c r="H1" s="1"/>
      <c r="I1" s="1"/>
      <c r="J1" s="1"/>
      <c r="K1" s="1"/>
      <c r="L1" s="1"/>
    </row>
    <row r="2" spans="1:13" ht="15" customHeight="1" x14ac:dyDescent="0.2">
      <c r="A2" s="123"/>
      <c r="B2" s="1"/>
      <c r="C2" s="1"/>
      <c r="D2" s="1"/>
      <c r="E2" s="1"/>
      <c r="F2" s="1"/>
      <c r="G2" s="1"/>
      <c r="H2" s="1"/>
      <c r="I2" s="1"/>
      <c r="J2" s="1"/>
      <c r="K2" s="1"/>
      <c r="L2" s="1"/>
    </row>
    <row r="3" spans="1:13" ht="15" customHeight="1" x14ac:dyDescent="0.2">
      <c r="A3" s="160"/>
      <c r="B3" s="389"/>
      <c r="C3" s="390"/>
      <c r="D3" s="390"/>
      <c r="E3" s="178" t="s">
        <v>108</v>
      </c>
      <c r="F3" s="286" t="s">
        <v>249</v>
      </c>
      <c r="G3" s="172" t="s">
        <v>110</v>
      </c>
      <c r="H3" s="173"/>
      <c r="I3" s="179"/>
      <c r="J3" s="173"/>
      <c r="K3" s="173"/>
      <c r="L3" s="173"/>
    </row>
    <row r="4" spans="1:13" ht="15" customHeight="1" x14ac:dyDescent="0.2">
      <c r="A4" s="242"/>
      <c r="B4" s="384" t="s">
        <v>529</v>
      </c>
      <c r="C4" s="385"/>
      <c r="D4" s="385"/>
      <c r="E4" s="31" t="s">
        <v>111</v>
      </c>
      <c r="F4" s="285" t="s">
        <v>248</v>
      </c>
      <c r="G4" s="289" t="s">
        <v>81</v>
      </c>
      <c r="H4" s="290" t="s">
        <v>81</v>
      </c>
      <c r="I4" s="292"/>
      <c r="J4" s="385" t="s">
        <v>121</v>
      </c>
      <c r="K4" s="385"/>
      <c r="L4" s="385"/>
    </row>
    <row r="5" spans="1:13" ht="15" customHeight="1" x14ac:dyDescent="0.2">
      <c r="A5" s="242"/>
      <c r="B5" s="289"/>
      <c r="C5" s="290" t="s">
        <v>107</v>
      </c>
      <c r="D5" s="290"/>
      <c r="E5" s="31" t="s">
        <v>530</v>
      </c>
      <c r="F5" s="285" t="s">
        <v>112</v>
      </c>
      <c r="G5" s="289" t="s">
        <v>113</v>
      </c>
      <c r="H5" s="290" t="s">
        <v>113</v>
      </c>
      <c r="I5" s="292" t="s">
        <v>116</v>
      </c>
      <c r="J5" s="290"/>
      <c r="K5" s="290" t="s">
        <v>119</v>
      </c>
      <c r="L5" s="290" t="s">
        <v>120</v>
      </c>
    </row>
    <row r="6" spans="1:13" ht="15" customHeight="1" x14ac:dyDescent="0.2">
      <c r="A6" s="242" t="s">
        <v>67</v>
      </c>
      <c r="B6" s="295"/>
      <c r="C6" s="296"/>
      <c r="D6" s="141" t="str">
        <f>[2]Obdobja!B11</f>
        <v>II 26</v>
      </c>
      <c r="E6" s="31" t="s">
        <v>109</v>
      </c>
      <c r="F6" s="285" t="s">
        <v>531</v>
      </c>
      <c r="G6" s="289" t="s">
        <v>114</v>
      </c>
      <c r="H6" s="290" t="s">
        <v>115</v>
      </c>
      <c r="I6" s="292" t="s">
        <v>81</v>
      </c>
      <c r="J6" s="290" t="s">
        <v>117</v>
      </c>
      <c r="K6" s="290" t="s">
        <v>118</v>
      </c>
      <c r="L6" s="290" t="s">
        <v>118</v>
      </c>
    </row>
    <row r="7" spans="1:13" ht="15" customHeight="1" x14ac:dyDescent="0.2">
      <c r="A7" s="243" t="s">
        <v>61</v>
      </c>
      <c r="B7" s="166" t="s">
        <v>597</v>
      </c>
      <c r="C7" s="167" t="str">
        <f>[2]Obdobja!B11</f>
        <v>II 26</v>
      </c>
      <c r="D7" s="167" t="str">
        <f>[2]Obdobja!C11</f>
        <v>II 25</v>
      </c>
      <c r="E7" s="180" t="str">
        <f>[2]Obdobja!B11</f>
        <v>II 26</v>
      </c>
      <c r="F7" s="180" t="str">
        <f>[2]Obdobja!B11</f>
        <v>II 26</v>
      </c>
      <c r="G7" s="167" t="str">
        <f>[2]Obdobja!B11</f>
        <v>II 26</v>
      </c>
      <c r="H7" s="167" t="str">
        <f>[2]Obdobja!B11</f>
        <v>II 26</v>
      </c>
      <c r="I7" s="181" t="str">
        <f>[2]Obdobja!B11</f>
        <v>II 26</v>
      </c>
      <c r="J7" s="167" t="str">
        <f>[2]Obdobja!B11</f>
        <v>II 26</v>
      </c>
      <c r="K7" s="167" t="str">
        <f>[2]Obdobja!B11</f>
        <v>II 26</v>
      </c>
      <c r="L7" s="167" t="str">
        <f>[2]Obdobja!B11</f>
        <v>II 26</v>
      </c>
    </row>
    <row r="8" spans="1:13" ht="15" customHeight="1" x14ac:dyDescent="0.2">
      <c r="A8" s="21" t="s">
        <v>22</v>
      </c>
      <c r="B8" s="22">
        <v>6394</v>
      </c>
      <c r="C8" s="23">
        <f>SUM(C10:C21)</f>
        <v>6194</v>
      </c>
      <c r="D8" s="75">
        <f>+C8/'[7]S invalidi'!C4*100</f>
        <v>89.742103738046936</v>
      </c>
      <c r="E8" s="57">
        <f>SUM(E10:E21)</f>
        <v>44</v>
      </c>
      <c r="F8" s="57">
        <f t="shared" ref="F8:L8" si="0">SUM(F10:F21)</f>
        <v>96</v>
      </c>
      <c r="G8" s="23">
        <f>+'[2]14a'!L8</f>
        <v>8</v>
      </c>
      <c r="H8" s="23">
        <f>+'[2]14a'!N8</f>
        <v>11</v>
      </c>
      <c r="I8" s="60">
        <f>+'[2]14a'!P8</f>
        <v>19</v>
      </c>
      <c r="J8" s="23">
        <f t="shared" si="0"/>
        <v>325</v>
      </c>
      <c r="K8" s="23">
        <f t="shared" si="0"/>
        <v>2</v>
      </c>
      <c r="L8" s="23">
        <f t="shared" si="0"/>
        <v>3</v>
      </c>
    </row>
    <row r="9" spans="1:13" ht="12.75" customHeight="1" x14ac:dyDescent="0.2">
      <c r="A9" s="11"/>
      <c r="B9" s="15"/>
      <c r="C9" s="16"/>
      <c r="D9" s="78"/>
      <c r="E9" s="59"/>
      <c r="F9" s="59"/>
      <c r="G9" s="16"/>
      <c r="H9" s="16"/>
      <c r="I9" s="61"/>
      <c r="J9" s="16"/>
      <c r="K9" s="16"/>
      <c r="L9" s="16"/>
    </row>
    <row r="10" spans="1:13" ht="15.75" customHeight="1" x14ac:dyDescent="0.2">
      <c r="A10" s="18" t="s">
        <v>23</v>
      </c>
      <c r="B10" s="12">
        <v>908</v>
      </c>
      <c r="C10" s="13">
        <f>+'[2]14a'!B10</f>
        <v>868</v>
      </c>
      <c r="D10" s="81">
        <f>+C10/'[7]S invalidi'!C6*100</f>
        <v>79.052823315118388</v>
      </c>
      <c r="E10" s="32">
        <f>SUM('[2]14a'!C10,'[2]14a'!E10,'[2]14a'!G10)</f>
        <v>6</v>
      </c>
      <c r="F10" s="32">
        <f>+'[2]14a'!I10</f>
        <v>8</v>
      </c>
      <c r="G10" s="13" t="str">
        <f>+'[2]14a'!L10</f>
        <v>-</v>
      </c>
      <c r="H10" s="13">
        <f>+'[2]14a'!N10</f>
        <v>2</v>
      </c>
      <c r="I10" s="62">
        <f>+'[2]14a'!P10</f>
        <v>2</v>
      </c>
      <c r="J10" s="13">
        <f>+'[2]14b'!B8</f>
        <v>42</v>
      </c>
      <c r="K10" s="13" t="str">
        <f>+'[2]14b'!D8</f>
        <v>-</v>
      </c>
      <c r="L10" s="13" t="str">
        <f>+'[2]14b'!F8</f>
        <v>-</v>
      </c>
    </row>
    <row r="11" spans="1:13" ht="15" customHeight="1" x14ac:dyDescent="0.2">
      <c r="A11" s="18" t="s">
        <v>24</v>
      </c>
      <c r="B11" s="12">
        <v>404</v>
      </c>
      <c r="C11" s="13">
        <f>+'[2]14a'!B11</f>
        <v>385</v>
      </c>
      <c r="D11" s="81">
        <f>+C11/'[7]S invalidi'!C14*100</f>
        <v>91.666666666666657</v>
      </c>
      <c r="E11" s="32" t="s">
        <v>262</v>
      </c>
      <c r="F11" s="32" t="str">
        <f>+'[2]14a'!I11</f>
        <v>-</v>
      </c>
      <c r="G11" s="13" t="str">
        <f>+'[2]14a'!L11</f>
        <v>-</v>
      </c>
      <c r="H11" s="13">
        <f>+'[2]14a'!N11</f>
        <v>1</v>
      </c>
      <c r="I11" s="62">
        <f>+'[2]14a'!P11</f>
        <v>1</v>
      </c>
      <c r="J11" s="13">
        <f>+'[2]14b'!B9</f>
        <v>16</v>
      </c>
      <c r="K11" s="13" t="str">
        <f>+'[2]14b'!D9</f>
        <v>-</v>
      </c>
      <c r="L11" s="13" t="str">
        <f>+'[2]14b'!F9</f>
        <v>-</v>
      </c>
      <c r="M11" s="8"/>
    </row>
    <row r="12" spans="1:13" ht="15" customHeight="1" x14ac:dyDescent="0.2">
      <c r="A12" s="18" t="s">
        <v>25</v>
      </c>
      <c r="B12" s="12">
        <v>331</v>
      </c>
      <c r="C12" s="13">
        <f>+'[2]14a'!B12</f>
        <v>340</v>
      </c>
      <c r="D12" s="81">
        <f>+C12/'[7]S invalidi'!C22*100</f>
        <v>108.97435897435896</v>
      </c>
      <c r="E12" s="32">
        <f>SUM('[2]14a'!C12,'[2]14a'!E12,'[2]14a'!G12)</f>
        <v>7</v>
      </c>
      <c r="F12" s="32">
        <f>+'[2]14a'!I12</f>
        <v>4</v>
      </c>
      <c r="G12" s="13">
        <f>+'[2]14a'!L12</f>
        <v>2</v>
      </c>
      <c r="H12" s="13">
        <f>+'[2]14a'!N12</f>
        <v>2</v>
      </c>
      <c r="I12" s="62">
        <f>+'[2]14a'!P12</f>
        <v>2</v>
      </c>
      <c r="J12" s="13">
        <f>+'[2]14b'!B10</f>
        <v>17</v>
      </c>
      <c r="K12" s="13" t="str">
        <f>+'[2]14b'!D10</f>
        <v>-</v>
      </c>
      <c r="L12" s="13" t="str">
        <f>+'[2]14b'!F10</f>
        <v>-</v>
      </c>
      <c r="M12" s="8"/>
    </row>
    <row r="13" spans="1:13" ht="15" customHeight="1" x14ac:dyDescent="0.2">
      <c r="A13" s="18" t="s">
        <v>26</v>
      </c>
      <c r="B13" s="12">
        <v>1284</v>
      </c>
      <c r="C13" s="13">
        <f>+'[2]14a'!B13</f>
        <v>1286</v>
      </c>
      <c r="D13" s="81">
        <f>+C13/'[7]S invalidi'!C29*100</f>
        <v>97.203325774754347</v>
      </c>
      <c r="E13" s="32">
        <f>SUM('[2]14a'!C13,'[2]14a'!E13,'[2]14a'!G13)</f>
        <v>15</v>
      </c>
      <c r="F13" s="32">
        <f>+'[2]14a'!I13</f>
        <v>15</v>
      </c>
      <c r="G13" s="13">
        <f>+'[2]14a'!L13</f>
        <v>4</v>
      </c>
      <c r="H13" s="13">
        <f>+'[2]14a'!N13</f>
        <v>2</v>
      </c>
      <c r="I13" s="62">
        <f>+'[2]14a'!P13</f>
        <v>2</v>
      </c>
      <c r="J13" s="13">
        <f>+'[2]14b'!B11</f>
        <v>34</v>
      </c>
      <c r="K13" s="13">
        <f>+'[2]14b'!D11</f>
        <v>1</v>
      </c>
      <c r="L13" s="13">
        <f>+'[2]14b'!F11</f>
        <v>1</v>
      </c>
      <c r="M13" s="8"/>
    </row>
    <row r="14" spans="1:13" ht="15" customHeight="1" x14ac:dyDescent="0.2">
      <c r="A14" s="18" t="s">
        <v>27</v>
      </c>
      <c r="B14" s="12">
        <v>673</v>
      </c>
      <c r="C14" s="13">
        <f>+'[2]14a'!B14</f>
        <v>658</v>
      </c>
      <c r="D14" s="81">
        <f>+C14/'[7]S invalidi'!C40*100</f>
        <v>91.64345403899722</v>
      </c>
      <c r="E14" s="32" t="s">
        <v>262</v>
      </c>
      <c r="F14" s="32">
        <f>+'[2]14a'!I14</f>
        <v>23</v>
      </c>
      <c r="G14" s="13" t="str">
        <f>+'[2]14a'!L14</f>
        <v>-</v>
      </c>
      <c r="H14" s="13">
        <f>+'[2]14a'!N14</f>
        <v>1</v>
      </c>
      <c r="I14" s="62">
        <f>+'[2]14a'!P14</f>
        <v>6</v>
      </c>
      <c r="J14" s="13">
        <f>+'[2]14b'!B12</f>
        <v>23</v>
      </c>
      <c r="K14" s="13" t="str">
        <f>+'[2]14b'!D12</f>
        <v>-</v>
      </c>
      <c r="L14" s="13" t="str">
        <f>+'[2]14b'!F12</f>
        <v>-</v>
      </c>
      <c r="M14" s="8"/>
    </row>
    <row r="15" spans="1:13" ht="15" customHeight="1" x14ac:dyDescent="0.2">
      <c r="A15" s="18" t="s">
        <v>28</v>
      </c>
      <c r="B15" s="12">
        <v>663</v>
      </c>
      <c r="C15" s="13">
        <f>+'[2]14a'!B15</f>
        <v>595</v>
      </c>
      <c r="D15" s="81">
        <f>+C15/'[7]S invalidi'!C47*100</f>
        <v>85.858585858585855</v>
      </c>
      <c r="E15" s="32">
        <f>SUM('[2]14a'!C15,'[2]14a'!E15,'[2]14a'!G15)</f>
        <v>9</v>
      </c>
      <c r="F15" s="32">
        <f>+'[2]14a'!I15</f>
        <v>12</v>
      </c>
      <c r="G15" s="13" t="str">
        <f>+'[2]14a'!L15</f>
        <v>-</v>
      </c>
      <c r="H15" s="13">
        <f>+'[2]14a'!N15</f>
        <v>2</v>
      </c>
      <c r="I15" s="62">
        <f>+'[2]14a'!P15</f>
        <v>1</v>
      </c>
      <c r="J15" s="13">
        <f>+'[2]14b'!B13</f>
        <v>84</v>
      </c>
      <c r="K15" s="13" t="str">
        <f>+'[2]14b'!D13</f>
        <v>-</v>
      </c>
      <c r="L15" s="13">
        <f>+'[2]14b'!F13</f>
        <v>2</v>
      </c>
      <c r="M15" s="8"/>
    </row>
    <row r="16" spans="1:13" ht="15" customHeight="1" x14ac:dyDescent="0.2">
      <c r="A16" s="18" t="s">
        <v>29</v>
      </c>
      <c r="B16" s="12">
        <v>169</v>
      </c>
      <c r="C16" s="13">
        <f>+'[2]14a'!B16</f>
        <v>167</v>
      </c>
      <c r="D16" s="81">
        <f>+C16/'[7]S invalidi'!C53*100</f>
        <v>71.673819742489272</v>
      </c>
      <c r="E16" s="32">
        <f>SUM('[2]14a'!C16,'[2]14a'!E16,'[2]14a'!G16)</f>
        <v>7</v>
      </c>
      <c r="F16" s="32">
        <f>+'[2]14a'!I16</f>
        <v>4</v>
      </c>
      <c r="G16" s="13" t="str">
        <f>+'[2]14a'!L16</f>
        <v>-</v>
      </c>
      <c r="H16" s="13" t="str">
        <f>+'[2]14a'!N16</f>
        <v>-</v>
      </c>
      <c r="I16" s="62">
        <f>+'[2]14a'!P16</f>
        <v>2</v>
      </c>
      <c r="J16" s="13">
        <f>+'[2]14b'!B14</f>
        <v>10</v>
      </c>
      <c r="K16" s="13">
        <f>+'[2]14b'!D14</f>
        <v>1</v>
      </c>
      <c r="L16" s="13" t="str">
        <f>+'[2]14b'!F14</f>
        <v>-</v>
      </c>
      <c r="M16" s="8"/>
    </row>
    <row r="17" spans="1:13" ht="15" customHeight="1" x14ac:dyDescent="0.2">
      <c r="A17" s="18" t="s">
        <v>30</v>
      </c>
      <c r="B17" s="12">
        <v>401</v>
      </c>
      <c r="C17" s="13">
        <f>+'[2]14a'!B17</f>
        <v>390</v>
      </c>
      <c r="D17" s="81">
        <f>+C17/'[7]S invalidi'!C59*100</f>
        <v>86.859688195991097</v>
      </c>
      <c r="E17" s="32" t="s">
        <v>262</v>
      </c>
      <c r="F17" s="32">
        <f>+'[2]14a'!I17</f>
        <v>9</v>
      </c>
      <c r="G17" s="13" t="str">
        <f>+'[2]14a'!L17</f>
        <v>-</v>
      </c>
      <c r="H17" s="13" t="str">
        <f>+'[2]14a'!N17</f>
        <v>-</v>
      </c>
      <c r="I17" s="62" t="str">
        <f>+'[2]14a'!P17</f>
        <v>-</v>
      </c>
      <c r="J17" s="13">
        <f>+'[2]14b'!B15</f>
        <v>15</v>
      </c>
      <c r="K17" s="13" t="str">
        <f>+'[2]14b'!D15</f>
        <v>-</v>
      </c>
      <c r="L17" s="13" t="str">
        <f>+'[2]14b'!F15</f>
        <v>-</v>
      </c>
      <c r="M17" s="8"/>
    </row>
    <row r="18" spans="1:13" ht="15" customHeight="1" x14ac:dyDescent="0.2">
      <c r="A18" s="18" t="s">
        <v>31</v>
      </c>
      <c r="B18" s="12">
        <v>306</v>
      </c>
      <c r="C18" s="13">
        <f>+'[2]14a'!B18</f>
        <v>293</v>
      </c>
      <c r="D18" s="81">
        <f>+C18/'[7]S invalidi'!C65*100</f>
        <v>86.430678466076699</v>
      </c>
      <c r="E18" s="32" t="s">
        <v>262</v>
      </c>
      <c r="F18" s="32">
        <f>+'[2]14a'!I18</f>
        <v>6</v>
      </c>
      <c r="G18" s="13">
        <f>+'[2]14a'!L18</f>
        <v>1</v>
      </c>
      <c r="H18" s="13" t="str">
        <f>+'[2]14a'!N18</f>
        <v>-</v>
      </c>
      <c r="I18" s="62" t="str">
        <f>+'[2]14a'!P18</f>
        <v>-</v>
      </c>
      <c r="J18" s="13">
        <f>+'[2]14b'!B16</f>
        <v>19</v>
      </c>
      <c r="K18" s="13" t="str">
        <f>+'[2]14b'!D16</f>
        <v>-</v>
      </c>
      <c r="L18" s="13" t="str">
        <f>+'[2]14b'!F16</f>
        <v>-</v>
      </c>
      <c r="M18" s="8"/>
    </row>
    <row r="19" spans="1:13" ht="15" customHeight="1" x14ac:dyDescent="0.2">
      <c r="A19" s="18" t="s">
        <v>32</v>
      </c>
      <c r="B19" s="12">
        <v>331</v>
      </c>
      <c r="C19" s="13">
        <f>+'[2]14a'!B19</f>
        <v>323</v>
      </c>
      <c r="D19" s="81">
        <f>+C19/'[7]S invalidi'!C69*100</f>
        <v>73.576309794988617</v>
      </c>
      <c r="E19" s="32" t="s">
        <v>262</v>
      </c>
      <c r="F19" s="32">
        <f>+'[2]14a'!I19</f>
        <v>4</v>
      </c>
      <c r="G19" s="13" t="str">
        <f>+'[2]14a'!L19</f>
        <v>-</v>
      </c>
      <c r="H19" s="13" t="str">
        <f>+'[2]14a'!N19</f>
        <v>-</v>
      </c>
      <c r="I19" s="62">
        <f>+'[2]14a'!P19</f>
        <v>1</v>
      </c>
      <c r="J19" s="13">
        <f>+'[2]14b'!B17</f>
        <v>4</v>
      </c>
      <c r="K19" s="13" t="str">
        <f>+'[2]14b'!D17</f>
        <v>-</v>
      </c>
      <c r="L19" s="13" t="str">
        <f>+'[2]14b'!F17</f>
        <v>-</v>
      </c>
      <c r="M19" s="8"/>
    </row>
    <row r="20" spans="1:13" ht="15" customHeight="1" x14ac:dyDescent="0.2">
      <c r="A20" s="18" t="s">
        <v>33</v>
      </c>
      <c r="B20" s="12">
        <v>200</v>
      </c>
      <c r="C20" s="13">
        <f>+'[2]14a'!B20</f>
        <v>198</v>
      </c>
      <c r="D20" s="81">
        <f>+C20/'[7]S invalidi'!C74*100</f>
        <v>95.192307692307693</v>
      </c>
      <c r="E20" s="32" t="s">
        <v>262</v>
      </c>
      <c r="F20" s="32">
        <f>+'[2]14a'!I20</f>
        <v>1</v>
      </c>
      <c r="G20" s="13" t="str">
        <f>+'[2]14a'!L20</f>
        <v>-</v>
      </c>
      <c r="H20" s="13" t="str">
        <f>+'[2]14a'!N20</f>
        <v>-</v>
      </c>
      <c r="I20" s="62" t="str">
        <f>+'[2]14a'!P20</f>
        <v>-</v>
      </c>
      <c r="J20" s="13">
        <f>+'[2]14b'!B18</f>
        <v>8</v>
      </c>
      <c r="K20" s="13" t="str">
        <f>+'[2]14b'!D18</f>
        <v>-</v>
      </c>
      <c r="L20" s="13" t="str">
        <f>+'[2]14b'!F18</f>
        <v>-</v>
      </c>
      <c r="M20" s="8"/>
    </row>
    <row r="21" spans="1:13" ht="15" customHeight="1" x14ac:dyDescent="0.2">
      <c r="A21" s="25" t="s">
        <v>34</v>
      </c>
      <c r="B21" s="26">
        <v>724</v>
      </c>
      <c r="C21" s="27">
        <f>+'[2]14a'!B21</f>
        <v>691</v>
      </c>
      <c r="D21" s="83">
        <f>+C21/'[7]S invalidi'!C80*100</f>
        <v>103.13432835820895</v>
      </c>
      <c r="E21" s="33" t="s">
        <v>262</v>
      </c>
      <c r="F21" s="33">
        <f>+'[2]14a'!I21</f>
        <v>10</v>
      </c>
      <c r="G21" s="27">
        <f>+'[2]14a'!L21</f>
        <v>1</v>
      </c>
      <c r="H21" s="27">
        <f>+'[2]14a'!N21</f>
        <v>1</v>
      </c>
      <c r="I21" s="63">
        <f>+'[2]14a'!P21</f>
        <v>2</v>
      </c>
      <c r="J21" s="27">
        <f>+'[2]14b'!B19</f>
        <v>53</v>
      </c>
      <c r="K21" s="27" t="str">
        <f>+'[2]14b'!D19</f>
        <v>-</v>
      </c>
      <c r="L21" s="27" t="str">
        <f>+'[2]14b'!F19</f>
        <v>-</v>
      </c>
      <c r="M21" s="8"/>
    </row>
    <row r="22" spans="1:13" ht="15" customHeight="1" x14ac:dyDescent="0.2">
      <c r="A22" s="10"/>
      <c r="B22" s="10"/>
      <c r="C22" s="10"/>
      <c r="D22" s="10"/>
      <c r="E22" s="58"/>
      <c r="F22" s="10"/>
      <c r="G22" s="10"/>
      <c r="H22" s="10"/>
      <c r="I22" s="10"/>
      <c r="J22" s="10"/>
      <c r="K22" s="10"/>
      <c r="L22" s="10"/>
    </row>
    <row r="23" spans="1:13" ht="15" customHeight="1" x14ac:dyDescent="0.25">
      <c r="A23" s="68" t="s">
        <v>147</v>
      </c>
      <c r="E23" s="7"/>
    </row>
    <row r="24" spans="1:13" ht="15" customHeight="1" x14ac:dyDescent="0.25">
      <c r="C24" s="42"/>
    </row>
    <row r="25" spans="1:13" ht="15" customHeight="1" x14ac:dyDescent="0.2">
      <c r="A25" s="188"/>
      <c r="B25" s="188"/>
    </row>
    <row r="27" spans="1:13" s="66" customFormat="1" ht="15" customHeight="1" x14ac:dyDescent="0.25">
      <c r="C27" s="220"/>
      <c r="D27" s="220"/>
      <c r="H27" s="220"/>
      <c r="I27" s="220"/>
      <c r="J27" s="220"/>
    </row>
    <row r="28" spans="1:13" s="66" customFormat="1" ht="15" customHeight="1" x14ac:dyDescent="0.25"/>
    <row r="29" spans="1:13" s="66" customFormat="1" ht="15" customHeight="1" x14ac:dyDescent="0.25"/>
    <row r="30" spans="1:13" s="66" customFormat="1" ht="15" customHeight="1" x14ac:dyDescent="0.25"/>
    <row r="31" spans="1:13" s="66" customFormat="1" ht="15" customHeight="1" x14ac:dyDescent="0.25"/>
    <row r="32" spans="1:13" s="66" customFormat="1" ht="15" customHeight="1" x14ac:dyDescent="0.25"/>
    <row r="33" s="66" customFormat="1" ht="15" customHeight="1" x14ac:dyDescent="0.25"/>
    <row r="34" s="66" customFormat="1" ht="15" customHeight="1" x14ac:dyDescent="0.25"/>
    <row r="35" s="66" customFormat="1" ht="15" customHeight="1" x14ac:dyDescent="0.25"/>
    <row r="36" s="66" customFormat="1" ht="15" customHeight="1" x14ac:dyDescent="0.25"/>
  </sheetData>
  <mergeCells count="3">
    <mergeCell ref="B3:D3"/>
    <mergeCell ref="B4:D4"/>
    <mergeCell ref="J4:L4"/>
  </mergeCells>
  <hyperlinks>
    <hyperlink ref="A23" location="Kazalo!A1" display="nazaj na kazalo" xr:uid="{00FE52C4-9A93-4B6C-9118-8C238375E16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31"/>
  <sheetViews>
    <sheetView showGridLines="0" tabSelected="1" workbookViewId="0"/>
  </sheetViews>
  <sheetFormatPr defaultColWidth="9.109375" defaultRowHeight="13.2" x14ac:dyDescent="0.25"/>
  <cols>
    <col min="1" max="1" width="39.109375" style="221" customWidth="1"/>
    <col min="2" max="2" width="7.33203125" style="221" customWidth="1"/>
    <col min="3" max="14" width="5.44140625" style="221" customWidth="1"/>
    <col min="15" max="15" width="3.5546875" style="221" customWidth="1"/>
    <col min="16" max="16" width="5.88671875" style="221" customWidth="1"/>
    <col min="17" max="18" width="9.109375" style="221"/>
    <col min="19" max="22" width="5" style="221" customWidth="1"/>
    <col min="23" max="23" width="9.109375" style="221"/>
    <col min="24" max="32" width="5" style="221" customWidth="1"/>
    <col min="33" max="16384" width="9.109375" style="221"/>
  </cols>
  <sheetData>
    <row r="1" spans="1:14" x14ac:dyDescent="0.25">
      <c r="A1" s="9" t="s">
        <v>601</v>
      </c>
    </row>
    <row r="3" spans="1:14" ht="15" customHeight="1" x14ac:dyDescent="0.25">
      <c r="A3" s="392" t="s">
        <v>263</v>
      </c>
      <c r="B3" s="394" t="s">
        <v>264</v>
      </c>
      <c r="C3" s="395"/>
      <c r="D3" s="395"/>
      <c r="E3" s="395"/>
      <c r="F3" s="395"/>
      <c r="G3" s="395"/>
      <c r="H3" s="395"/>
      <c r="I3" s="395"/>
      <c r="J3" s="395"/>
      <c r="K3" s="395"/>
      <c r="L3" s="395"/>
      <c r="M3" s="395"/>
      <c r="N3" s="395"/>
    </row>
    <row r="4" spans="1:14" ht="15" customHeight="1" x14ac:dyDescent="0.25">
      <c r="A4" s="393"/>
      <c r="B4" s="233"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5" customHeight="1" x14ac:dyDescent="0.25">
      <c r="A5" s="134" t="s">
        <v>265</v>
      </c>
      <c r="B5" s="234">
        <f t="shared" ref="B5:N5" si="0">SUM(B6:B27)</f>
        <v>1880</v>
      </c>
      <c r="C5" s="235">
        <f t="shared" si="0"/>
        <v>223</v>
      </c>
      <c r="D5" s="235">
        <f t="shared" si="0"/>
        <v>109</v>
      </c>
      <c r="E5" s="235">
        <f t="shared" si="0"/>
        <v>93</v>
      </c>
      <c r="F5" s="235">
        <f t="shared" si="0"/>
        <v>436</v>
      </c>
      <c r="G5" s="235">
        <f t="shared" si="0"/>
        <v>305</v>
      </c>
      <c r="H5" s="235">
        <f t="shared" si="0"/>
        <v>201</v>
      </c>
      <c r="I5" s="235">
        <f t="shared" si="0"/>
        <v>99</v>
      </c>
      <c r="J5" s="235">
        <f t="shared" si="0"/>
        <v>92</v>
      </c>
      <c r="K5" s="235">
        <f t="shared" si="0"/>
        <v>54</v>
      </c>
      <c r="L5" s="235">
        <f t="shared" si="0"/>
        <v>64</v>
      </c>
      <c r="M5" s="235">
        <f t="shared" si="0"/>
        <v>47</v>
      </c>
      <c r="N5" s="235">
        <f t="shared" si="0"/>
        <v>157</v>
      </c>
    </row>
    <row r="6" spans="1:14" ht="15" customHeight="1" x14ac:dyDescent="0.25">
      <c r="A6" s="136"/>
      <c r="B6" s="234"/>
      <c r="C6" s="236"/>
      <c r="D6" s="236"/>
      <c r="E6" s="236"/>
      <c r="F6" s="236"/>
      <c r="G6" s="236"/>
      <c r="H6" s="236"/>
      <c r="I6" s="236"/>
      <c r="J6" s="236"/>
      <c r="K6" s="236"/>
      <c r="L6" s="236"/>
      <c r="M6" s="236"/>
      <c r="N6" s="236"/>
    </row>
    <row r="7" spans="1:14" ht="15" customHeight="1" x14ac:dyDescent="0.25">
      <c r="A7" s="137" t="s">
        <v>266</v>
      </c>
      <c r="B7" s="234"/>
      <c r="C7" s="236"/>
      <c r="D7" s="236"/>
      <c r="E7" s="236"/>
      <c r="F7" s="236"/>
      <c r="G7" s="236"/>
      <c r="H7" s="236"/>
      <c r="I7" s="236"/>
      <c r="J7" s="236"/>
      <c r="K7" s="236"/>
      <c r="L7" s="236"/>
      <c r="M7" s="236"/>
      <c r="N7" s="236"/>
    </row>
    <row r="8" spans="1:14" x14ac:dyDescent="0.25">
      <c r="A8" s="139" t="s">
        <v>543</v>
      </c>
      <c r="B8" s="234">
        <v>431</v>
      </c>
      <c r="C8" s="236">
        <v>74</v>
      </c>
      <c r="D8" s="236">
        <v>12</v>
      </c>
      <c r="E8" s="236">
        <v>7</v>
      </c>
      <c r="F8" s="236">
        <v>95</v>
      </c>
      <c r="G8" s="236">
        <v>44</v>
      </c>
      <c r="H8" s="236">
        <v>30</v>
      </c>
      <c r="I8" s="236">
        <v>51</v>
      </c>
      <c r="J8" s="236">
        <v>21</v>
      </c>
      <c r="K8" s="236">
        <v>4</v>
      </c>
      <c r="L8" s="236">
        <v>22</v>
      </c>
      <c r="M8" s="236">
        <v>27</v>
      </c>
      <c r="N8" s="236">
        <v>44</v>
      </c>
    </row>
    <row r="9" spans="1:14" s="267" customFormat="1" x14ac:dyDescent="0.25">
      <c r="A9" s="139" t="s">
        <v>572</v>
      </c>
      <c r="B9" s="234">
        <v>92</v>
      </c>
      <c r="C9" s="236">
        <v>11</v>
      </c>
      <c r="D9" s="236">
        <v>6</v>
      </c>
      <c r="E9" s="236">
        <v>1</v>
      </c>
      <c r="F9" s="236">
        <v>52</v>
      </c>
      <c r="G9" s="236">
        <v>5</v>
      </c>
      <c r="H9" s="236">
        <v>4</v>
      </c>
      <c r="I9" s="236">
        <v>2</v>
      </c>
      <c r="J9" s="236" t="s">
        <v>262</v>
      </c>
      <c r="K9" s="236" t="s">
        <v>262</v>
      </c>
      <c r="L9" s="236" t="s">
        <v>262</v>
      </c>
      <c r="M9" s="236" t="s">
        <v>262</v>
      </c>
      <c r="N9" s="236">
        <v>11</v>
      </c>
    </row>
    <row r="10" spans="1:14" s="267" customFormat="1" ht="20.399999999999999" x14ac:dyDescent="0.25">
      <c r="A10" s="139" t="s">
        <v>516</v>
      </c>
      <c r="B10" s="234">
        <v>374</v>
      </c>
      <c r="C10" s="236">
        <v>14</v>
      </c>
      <c r="D10" s="236">
        <v>14</v>
      </c>
      <c r="E10" s="236">
        <v>12</v>
      </c>
      <c r="F10" s="236">
        <v>139</v>
      </c>
      <c r="G10" s="236">
        <v>127</v>
      </c>
      <c r="H10" s="236">
        <v>3</v>
      </c>
      <c r="I10" s="236">
        <v>19</v>
      </c>
      <c r="J10" s="236">
        <v>27</v>
      </c>
      <c r="K10" s="236">
        <v>1</v>
      </c>
      <c r="L10" s="236">
        <v>15</v>
      </c>
      <c r="M10" s="236">
        <v>1</v>
      </c>
      <c r="N10" s="236">
        <v>2</v>
      </c>
    </row>
    <row r="11" spans="1:14" s="267" customFormat="1" x14ac:dyDescent="0.25">
      <c r="A11" s="139" t="s">
        <v>591</v>
      </c>
      <c r="B11" s="234">
        <v>2</v>
      </c>
      <c r="C11" s="236" t="s">
        <v>262</v>
      </c>
      <c r="D11" s="236" t="s">
        <v>262</v>
      </c>
      <c r="E11" s="236" t="s">
        <v>262</v>
      </c>
      <c r="F11" s="236" t="s">
        <v>262</v>
      </c>
      <c r="G11" s="236" t="s">
        <v>262</v>
      </c>
      <c r="H11" s="236" t="s">
        <v>262</v>
      </c>
      <c r="I11" s="236" t="s">
        <v>262</v>
      </c>
      <c r="J11" s="236" t="s">
        <v>262</v>
      </c>
      <c r="K11" s="236" t="s">
        <v>262</v>
      </c>
      <c r="L11" s="236" t="s">
        <v>262</v>
      </c>
      <c r="M11" s="236" t="s">
        <v>262</v>
      </c>
      <c r="N11" s="236">
        <v>2</v>
      </c>
    </row>
    <row r="12" spans="1:14" s="267" customFormat="1" x14ac:dyDescent="0.25">
      <c r="A12" s="139" t="s">
        <v>538</v>
      </c>
      <c r="B12" s="234">
        <v>37</v>
      </c>
      <c r="C12" s="236" t="s">
        <v>262</v>
      </c>
      <c r="D12" s="236">
        <v>12</v>
      </c>
      <c r="E12" s="236" t="s">
        <v>262</v>
      </c>
      <c r="F12" s="236" t="s">
        <v>262</v>
      </c>
      <c r="G12" s="236">
        <v>15</v>
      </c>
      <c r="H12" s="236" t="s">
        <v>262</v>
      </c>
      <c r="I12" s="236" t="s">
        <v>262</v>
      </c>
      <c r="J12" s="236">
        <v>10</v>
      </c>
      <c r="K12" s="236" t="s">
        <v>262</v>
      </c>
      <c r="L12" s="236" t="s">
        <v>262</v>
      </c>
      <c r="M12" s="236" t="s">
        <v>262</v>
      </c>
      <c r="N12" s="236" t="s">
        <v>262</v>
      </c>
    </row>
    <row r="13" spans="1:14" s="267" customFormat="1" x14ac:dyDescent="0.25">
      <c r="A13" s="139" t="s">
        <v>537</v>
      </c>
      <c r="B13" s="234">
        <v>34</v>
      </c>
      <c r="C13" s="236">
        <v>6</v>
      </c>
      <c r="D13" s="236">
        <v>4</v>
      </c>
      <c r="E13" s="236">
        <v>5</v>
      </c>
      <c r="F13" s="236">
        <v>2</v>
      </c>
      <c r="G13" s="236">
        <v>2</v>
      </c>
      <c r="H13" s="236">
        <v>3</v>
      </c>
      <c r="I13" s="236">
        <v>1</v>
      </c>
      <c r="J13" s="236" t="s">
        <v>262</v>
      </c>
      <c r="K13" s="236" t="s">
        <v>262</v>
      </c>
      <c r="L13" s="236" t="s">
        <v>262</v>
      </c>
      <c r="M13" s="236">
        <v>1</v>
      </c>
      <c r="N13" s="236">
        <v>10</v>
      </c>
    </row>
    <row r="14" spans="1:14" s="267" customFormat="1" x14ac:dyDescent="0.25">
      <c r="A14" s="139" t="s">
        <v>574</v>
      </c>
      <c r="B14" s="234">
        <v>16</v>
      </c>
      <c r="C14" s="236" t="s">
        <v>262</v>
      </c>
      <c r="D14" s="236" t="s">
        <v>262</v>
      </c>
      <c r="E14" s="236" t="s">
        <v>262</v>
      </c>
      <c r="F14" s="236" t="s">
        <v>262</v>
      </c>
      <c r="G14" s="236">
        <v>14</v>
      </c>
      <c r="H14" s="236" t="s">
        <v>262</v>
      </c>
      <c r="I14" s="236" t="s">
        <v>262</v>
      </c>
      <c r="J14" s="236" t="s">
        <v>262</v>
      </c>
      <c r="K14" s="236" t="s">
        <v>262</v>
      </c>
      <c r="L14" s="236">
        <v>2</v>
      </c>
      <c r="M14" s="236" t="s">
        <v>262</v>
      </c>
      <c r="N14" s="236" t="s">
        <v>262</v>
      </c>
    </row>
    <row r="15" spans="1:14" s="267" customFormat="1" x14ac:dyDescent="0.25">
      <c r="A15" s="139" t="s">
        <v>544</v>
      </c>
      <c r="B15" s="234">
        <v>81</v>
      </c>
      <c r="C15" s="236">
        <v>18</v>
      </c>
      <c r="D15" s="236">
        <v>2</v>
      </c>
      <c r="E15" s="236">
        <v>4</v>
      </c>
      <c r="F15" s="236">
        <v>12</v>
      </c>
      <c r="G15" s="236">
        <v>10</v>
      </c>
      <c r="H15" s="236">
        <v>13</v>
      </c>
      <c r="I15" s="236">
        <v>3</v>
      </c>
      <c r="J15" s="236">
        <v>2</v>
      </c>
      <c r="K15" s="236">
        <v>9</v>
      </c>
      <c r="L15" s="236">
        <v>1</v>
      </c>
      <c r="M15" s="236">
        <v>3</v>
      </c>
      <c r="N15" s="236">
        <v>4</v>
      </c>
    </row>
    <row r="16" spans="1:14" s="267" customFormat="1" x14ac:dyDescent="0.25">
      <c r="A16" s="139" t="s">
        <v>545</v>
      </c>
      <c r="B16" s="234">
        <v>7</v>
      </c>
      <c r="C16" s="236">
        <v>1</v>
      </c>
      <c r="D16" s="236" t="s">
        <v>262</v>
      </c>
      <c r="E16" s="236">
        <v>1</v>
      </c>
      <c r="F16" s="236">
        <v>1</v>
      </c>
      <c r="G16" s="236" t="s">
        <v>262</v>
      </c>
      <c r="H16" s="236" t="s">
        <v>262</v>
      </c>
      <c r="I16" s="236" t="s">
        <v>262</v>
      </c>
      <c r="J16" s="236" t="s">
        <v>262</v>
      </c>
      <c r="K16" s="236">
        <v>1</v>
      </c>
      <c r="L16" s="236">
        <v>2</v>
      </c>
      <c r="M16" s="236">
        <v>1</v>
      </c>
      <c r="N16" s="236" t="s">
        <v>262</v>
      </c>
    </row>
    <row r="17" spans="1:33" s="267" customFormat="1" ht="20.399999999999999" x14ac:dyDescent="0.25">
      <c r="A17" s="139" t="s">
        <v>526</v>
      </c>
      <c r="B17" s="234">
        <v>1</v>
      </c>
      <c r="C17" s="236" t="s">
        <v>262</v>
      </c>
      <c r="D17" s="236" t="s">
        <v>262</v>
      </c>
      <c r="E17" s="236" t="s">
        <v>262</v>
      </c>
      <c r="F17" s="236" t="s">
        <v>262</v>
      </c>
      <c r="G17" s="236">
        <v>1</v>
      </c>
      <c r="H17" s="236" t="s">
        <v>262</v>
      </c>
      <c r="I17" s="236" t="s">
        <v>262</v>
      </c>
      <c r="J17" s="236" t="s">
        <v>262</v>
      </c>
      <c r="K17" s="236" t="s">
        <v>262</v>
      </c>
      <c r="L17" s="236" t="s">
        <v>262</v>
      </c>
      <c r="M17" s="236" t="s">
        <v>262</v>
      </c>
      <c r="N17" s="236" t="s">
        <v>262</v>
      </c>
    </row>
    <row r="18" spans="1:33" s="267" customFormat="1" x14ac:dyDescent="0.25">
      <c r="A18" s="139" t="s">
        <v>539</v>
      </c>
      <c r="B18" s="234">
        <v>25</v>
      </c>
      <c r="C18" s="236">
        <v>2</v>
      </c>
      <c r="D18" s="236">
        <v>1</v>
      </c>
      <c r="E18" s="236">
        <v>3</v>
      </c>
      <c r="F18" s="236">
        <v>1</v>
      </c>
      <c r="G18" s="236">
        <v>6</v>
      </c>
      <c r="H18" s="236">
        <v>3</v>
      </c>
      <c r="I18" s="236" t="s">
        <v>262</v>
      </c>
      <c r="J18" s="236">
        <v>2</v>
      </c>
      <c r="K18" s="236">
        <v>5</v>
      </c>
      <c r="L18" s="236" t="s">
        <v>262</v>
      </c>
      <c r="M18" s="236" t="s">
        <v>262</v>
      </c>
      <c r="N18" s="236">
        <v>2</v>
      </c>
    </row>
    <row r="19" spans="1:33" s="267" customFormat="1" x14ac:dyDescent="0.25">
      <c r="A19" s="139" t="s">
        <v>471</v>
      </c>
      <c r="B19" s="234">
        <v>28</v>
      </c>
      <c r="C19" s="236">
        <v>1</v>
      </c>
      <c r="D19" s="236" t="s">
        <v>262</v>
      </c>
      <c r="E19" s="236">
        <v>1</v>
      </c>
      <c r="F19" s="236">
        <v>4</v>
      </c>
      <c r="G19" s="236">
        <v>11</v>
      </c>
      <c r="H19" s="236">
        <v>5</v>
      </c>
      <c r="I19" s="236">
        <v>1</v>
      </c>
      <c r="J19" s="236">
        <v>2</v>
      </c>
      <c r="K19" s="236" t="s">
        <v>262</v>
      </c>
      <c r="L19" s="236">
        <v>3</v>
      </c>
      <c r="M19" s="236" t="s">
        <v>262</v>
      </c>
      <c r="N19" s="236" t="s">
        <v>262</v>
      </c>
    </row>
    <row r="20" spans="1:33" ht="15" customHeight="1" x14ac:dyDescent="0.25">
      <c r="A20" s="137" t="s">
        <v>267</v>
      </c>
      <c r="B20" s="234"/>
      <c r="C20" s="236"/>
      <c r="D20" s="236"/>
      <c r="E20" s="236"/>
      <c r="F20" s="236"/>
      <c r="G20" s="236"/>
      <c r="H20" s="236"/>
      <c r="I20" s="236"/>
      <c r="J20" s="236"/>
      <c r="K20" s="236"/>
      <c r="L20" s="236"/>
      <c r="M20" s="236"/>
      <c r="N20" s="236"/>
    </row>
    <row r="21" spans="1:33" s="267" customFormat="1" ht="15" customHeight="1" x14ac:dyDescent="0.25">
      <c r="A21" s="139" t="s">
        <v>573</v>
      </c>
      <c r="B21" s="234">
        <v>4</v>
      </c>
      <c r="C21" s="236" t="s">
        <v>262</v>
      </c>
      <c r="D21" s="236" t="s">
        <v>262</v>
      </c>
      <c r="E21" s="236" t="s">
        <v>262</v>
      </c>
      <c r="F21" s="236">
        <v>2</v>
      </c>
      <c r="G21" s="236">
        <v>2</v>
      </c>
      <c r="H21" s="236" t="s">
        <v>262</v>
      </c>
      <c r="I21" s="236" t="s">
        <v>262</v>
      </c>
      <c r="J21" s="236" t="s">
        <v>262</v>
      </c>
      <c r="K21" s="236" t="s">
        <v>262</v>
      </c>
      <c r="L21" s="236" t="s">
        <v>262</v>
      </c>
      <c r="M21" s="236" t="s">
        <v>262</v>
      </c>
      <c r="N21" s="236" t="s">
        <v>262</v>
      </c>
    </row>
    <row r="22" spans="1:33" s="267" customFormat="1" ht="15" customHeight="1" x14ac:dyDescent="0.25">
      <c r="A22" s="139" t="s">
        <v>586</v>
      </c>
      <c r="B22" s="234">
        <v>10</v>
      </c>
      <c r="C22" s="236" t="s">
        <v>262</v>
      </c>
      <c r="D22" s="236" t="s">
        <v>262</v>
      </c>
      <c r="E22" s="236">
        <v>2</v>
      </c>
      <c r="F22" s="236" t="s">
        <v>262</v>
      </c>
      <c r="G22" s="236">
        <v>1</v>
      </c>
      <c r="H22" s="236">
        <v>6</v>
      </c>
      <c r="I22" s="236" t="s">
        <v>262</v>
      </c>
      <c r="J22" s="236" t="s">
        <v>262</v>
      </c>
      <c r="K22" s="236" t="s">
        <v>262</v>
      </c>
      <c r="L22" s="236">
        <v>1</v>
      </c>
      <c r="M22" s="236" t="s">
        <v>262</v>
      </c>
      <c r="N22" s="236" t="s">
        <v>262</v>
      </c>
    </row>
    <row r="23" spans="1:33" s="267" customFormat="1" ht="15" customHeight="1" x14ac:dyDescent="0.25">
      <c r="A23" s="139" t="s">
        <v>546</v>
      </c>
      <c r="B23" s="234">
        <v>363</v>
      </c>
      <c r="C23" s="236">
        <v>42</v>
      </c>
      <c r="D23" s="236">
        <v>20</v>
      </c>
      <c r="E23" s="236">
        <v>36</v>
      </c>
      <c r="F23" s="236">
        <v>100</v>
      </c>
      <c r="G23" s="236">
        <v>46</v>
      </c>
      <c r="H23" s="236">
        <v>26</v>
      </c>
      <c r="I23" s="236">
        <v>10</v>
      </c>
      <c r="J23" s="236">
        <v>18</v>
      </c>
      <c r="K23" s="236">
        <v>19</v>
      </c>
      <c r="L23" s="236">
        <v>13</v>
      </c>
      <c r="M23" s="236">
        <v>8</v>
      </c>
      <c r="N23" s="236">
        <v>25</v>
      </c>
    </row>
    <row r="24" spans="1:33" ht="15" customHeight="1" x14ac:dyDescent="0.25">
      <c r="A24" s="137" t="s">
        <v>268</v>
      </c>
      <c r="B24" s="234"/>
      <c r="C24" s="236"/>
      <c r="D24" s="236"/>
      <c r="E24" s="236"/>
      <c r="F24" s="236"/>
      <c r="G24" s="236"/>
      <c r="H24" s="236"/>
      <c r="I24" s="236"/>
      <c r="J24" s="236"/>
      <c r="K24" s="236"/>
      <c r="L24" s="236"/>
      <c r="M24" s="236"/>
      <c r="N24" s="236"/>
    </row>
    <row r="25" spans="1:33" s="267" customFormat="1" ht="15" customHeight="1" x14ac:dyDescent="0.25">
      <c r="A25" s="139" t="s">
        <v>592</v>
      </c>
      <c r="B25" s="234">
        <v>369</v>
      </c>
      <c r="C25" s="236">
        <v>54</v>
      </c>
      <c r="D25" s="236">
        <v>38</v>
      </c>
      <c r="E25" s="236">
        <v>21</v>
      </c>
      <c r="F25" s="236">
        <v>27</v>
      </c>
      <c r="G25" s="236">
        <v>20</v>
      </c>
      <c r="H25" s="236">
        <v>106</v>
      </c>
      <c r="I25" s="236">
        <v>12</v>
      </c>
      <c r="J25" s="236">
        <v>10</v>
      </c>
      <c r="K25" s="236">
        <v>15</v>
      </c>
      <c r="L25" s="236">
        <v>5</v>
      </c>
      <c r="M25" s="236">
        <v>6</v>
      </c>
      <c r="N25" s="236">
        <v>55</v>
      </c>
    </row>
    <row r="26" spans="1:33" s="267" customFormat="1" ht="15" customHeight="1" x14ac:dyDescent="0.25">
      <c r="A26" s="139" t="s">
        <v>549</v>
      </c>
      <c r="B26" s="234">
        <v>4</v>
      </c>
      <c r="C26" s="236" t="s">
        <v>262</v>
      </c>
      <c r="D26" s="236" t="s">
        <v>262</v>
      </c>
      <c r="E26" s="236" t="s">
        <v>262</v>
      </c>
      <c r="F26" s="236" t="s">
        <v>262</v>
      </c>
      <c r="G26" s="236">
        <v>1</v>
      </c>
      <c r="H26" s="236">
        <v>1</v>
      </c>
      <c r="I26" s="236" t="s">
        <v>262</v>
      </c>
      <c r="J26" s="236" t="s">
        <v>262</v>
      </c>
      <c r="K26" s="236" t="s">
        <v>262</v>
      </c>
      <c r="L26" s="236" t="s">
        <v>262</v>
      </c>
      <c r="M26" s="236" t="s">
        <v>262</v>
      </c>
      <c r="N26" s="236">
        <v>2</v>
      </c>
    </row>
    <row r="27" spans="1:33" s="267" customFormat="1" ht="20.399999999999999" x14ac:dyDescent="0.25">
      <c r="A27" s="212" t="s">
        <v>578</v>
      </c>
      <c r="B27" s="237">
        <v>2</v>
      </c>
      <c r="C27" s="238" t="s">
        <v>262</v>
      </c>
      <c r="D27" s="238" t="s">
        <v>262</v>
      </c>
      <c r="E27" s="238" t="s">
        <v>262</v>
      </c>
      <c r="F27" s="238">
        <v>1</v>
      </c>
      <c r="G27" s="238" t="s">
        <v>262</v>
      </c>
      <c r="H27" s="238">
        <v>1</v>
      </c>
      <c r="I27" s="238" t="s">
        <v>262</v>
      </c>
      <c r="J27" s="238" t="s">
        <v>262</v>
      </c>
      <c r="K27" s="238" t="s">
        <v>262</v>
      </c>
      <c r="L27" s="238" t="s">
        <v>262</v>
      </c>
      <c r="M27" s="238" t="s">
        <v>262</v>
      </c>
      <c r="N27" s="238" t="s">
        <v>262</v>
      </c>
      <c r="AG27" s="221"/>
    </row>
    <row r="28" spans="1:33" ht="15" customHeight="1" x14ac:dyDescent="0.25"/>
    <row r="29" spans="1:33" ht="15" customHeight="1" x14ac:dyDescent="0.25">
      <c r="A29" s="68" t="s">
        <v>147</v>
      </c>
    </row>
    <row r="30" spans="1:33" ht="15" customHeight="1" x14ac:dyDescent="0.25"/>
    <row r="31" spans="1:33" ht="15" customHeight="1" x14ac:dyDescent="0.25"/>
  </sheetData>
  <mergeCells count="2">
    <mergeCell ref="A3:A4"/>
    <mergeCell ref="B3:N3"/>
  </mergeCells>
  <hyperlinks>
    <hyperlink ref="A29" location="Kazalo!A1" display="nazaj na kazalo" xr:uid="{00000000-0004-0000-2700-000000000000}"/>
  </hyperlinks>
  <pageMargins left="0.7" right="0.7" top="0.75" bottom="0.75" header="0.3" footer="0.3"/>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D29"/>
  <sheetViews>
    <sheetView showGridLines="0" tabSelected="1" workbookViewId="0"/>
  </sheetViews>
  <sheetFormatPr defaultColWidth="9.109375" defaultRowHeight="13.2" x14ac:dyDescent="0.25"/>
  <cols>
    <col min="1" max="1" width="39.109375" style="267" customWidth="1"/>
    <col min="2" max="2" width="7.33203125" style="267" customWidth="1"/>
    <col min="3" max="14" width="5.44140625" style="267" customWidth="1"/>
    <col min="15" max="15" width="9.109375" style="267"/>
    <col min="16" max="16" width="5.33203125" style="267" customWidth="1"/>
    <col min="17" max="17" width="9.109375" style="267"/>
    <col min="18" max="20" width="5.33203125" style="267" customWidth="1"/>
    <col min="21" max="21" width="9.109375" style="267"/>
    <col min="22" max="22" width="5.33203125" style="267" customWidth="1"/>
    <col min="23" max="23" width="10.6640625" style="267" customWidth="1"/>
    <col min="24" max="28" width="5.33203125" style="267" customWidth="1"/>
    <col min="29" max="29" width="12.109375" style="267" bestFit="1" customWidth="1"/>
    <col min="30" max="30" width="5.33203125" style="267" customWidth="1"/>
    <col min="31" max="16384" width="9.109375" style="267"/>
  </cols>
  <sheetData>
    <row r="1" spans="1:30" x14ac:dyDescent="0.25">
      <c r="A1" s="9" t="s">
        <v>590</v>
      </c>
    </row>
    <row r="3" spans="1:30" x14ac:dyDescent="0.25">
      <c r="A3" s="392" t="s">
        <v>263</v>
      </c>
      <c r="B3" s="394" t="s">
        <v>264</v>
      </c>
      <c r="C3" s="395"/>
      <c r="D3" s="395"/>
      <c r="E3" s="395"/>
      <c r="F3" s="395"/>
      <c r="G3" s="395"/>
      <c r="H3" s="395"/>
      <c r="I3" s="395"/>
      <c r="J3" s="395"/>
      <c r="K3" s="395"/>
      <c r="L3" s="395"/>
      <c r="M3" s="395"/>
      <c r="N3" s="395"/>
    </row>
    <row r="4" spans="1:30" x14ac:dyDescent="0.25">
      <c r="A4" s="393"/>
      <c r="B4" s="233"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30" x14ac:dyDescent="0.25">
      <c r="A5" s="134" t="s">
        <v>265</v>
      </c>
      <c r="B5" s="234">
        <f t="shared" ref="B5:N5" si="0">SUM(B7:B27)</f>
        <v>4463</v>
      </c>
      <c r="C5" s="235">
        <f t="shared" si="0"/>
        <v>566</v>
      </c>
      <c r="D5" s="235">
        <f t="shared" si="0"/>
        <v>250</v>
      </c>
      <c r="E5" s="235">
        <f t="shared" si="0"/>
        <v>260</v>
      </c>
      <c r="F5" s="235">
        <f t="shared" si="0"/>
        <v>1105</v>
      </c>
      <c r="G5" s="235">
        <f t="shared" si="0"/>
        <v>668</v>
      </c>
      <c r="H5" s="235">
        <f t="shared" si="0"/>
        <v>390</v>
      </c>
      <c r="I5" s="235">
        <f t="shared" si="0"/>
        <v>176</v>
      </c>
      <c r="J5" s="235">
        <f t="shared" si="0"/>
        <v>248</v>
      </c>
      <c r="K5" s="235">
        <f t="shared" si="0"/>
        <v>135</v>
      </c>
      <c r="L5" s="235">
        <f t="shared" si="0"/>
        <v>172</v>
      </c>
      <c r="M5" s="235">
        <f t="shared" si="0"/>
        <v>122</v>
      </c>
      <c r="N5" s="235">
        <f t="shared" si="0"/>
        <v>371</v>
      </c>
    </row>
    <row r="6" spans="1:30" x14ac:dyDescent="0.25">
      <c r="A6" s="136"/>
      <c r="B6" s="234"/>
      <c r="C6" s="236"/>
      <c r="D6" s="236"/>
      <c r="E6" s="236"/>
      <c r="F6" s="236"/>
      <c r="G6" s="236"/>
      <c r="H6" s="236"/>
      <c r="I6" s="236"/>
      <c r="J6" s="236"/>
      <c r="K6" s="236"/>
      <c r="L6" s="236"/>
      <c r="M6" s="236"/>
      <c r="N6" s="236"/>
      <c r="P6" s="281"/>
      <c r="Q6" s="189"/>
      <c r="R6" s="189"/>
      <c r="S6" s="189"/>
      <c r="T6" s="189"/>
      <c r="U6" s="189"/>
      <c r="V6" s="189"/>
      <c r="W6" s="189"/>
      <c r="X6" s="189"/>
      <c r="Z6" s="189"/>
      <c r="AA6" s="189"/>
      <c r="AB6" s="189"/>
      <c r="AC6" s="189"/>
      <c r="AD6" s="189"/>
    </row>
    <row r="7" spans="1:30" x14ac:dyDescent="0.25">
      <c r="A7" s="137" t="s">
        <v>266</v>
      </c>
      <c r="B7" s="234"/>
      <c r="C7" s="236"/>
      <c r="D7" s="236"/>
      <c r="E7" s="236"/>
      <c r="F7" s="236"/>
      <c r="G7" s="236"/>
      <c r="H7" s="236"/>
      <c r="I7" s="236"/>
      <c r="J7" s="236"/>
      <c r="K7" s="236"/>
      <c r="L7" s="236"/>
      <c r="M7" s="236"/>
      <c r="N7" s="236"/>
      <c r="P7" s="282"/>
      <c r="Q7" s="189"/>
      <c r="R7" s="189"/>
      <c r="S7" s="189"/>
      <c r="T7" s="189"/>
      <c r="U7" s="189"/>
      <c r="V7" s="189"/>
      <c r="W7" s="189"/>
      <c r="X7" s="189"/>
      <c r="Z7" s="189"/>
      <c r="AA7" s="189"/>
      <c r="AB7" s="189"/>
      <c r="AC7" s="189"/>
      <c r="AD7" s="189"/>
    </row>
    <row r="8" spans="1:30" x14ac:dyDescent="0.25">
      <c r="A8" s="139" t="s">
        <v>543</v>
      </c>
      <c r="B8" s="234">
        <v>731</v>
      </c>
      <c r="C8" s="236">
        <v>114</v>
      </c>
      <c r="D8" s="236">
        <v>24</v>
      </c>
      <c r="E8" s="236">
        <v>35</v>
      </c>
      <c r="F8" s="236">
        <v>218</v>
      </c>
      <c r="G8" s="236">
        <v>71</v>
      </c>
      <c r="H8" s="236">
        <v>67</v>
      </c>
      <c r="I8" s="236">
        <v>53</v>
      </c>
      <c r="J8" s="236">
        <v>35</v>
      </c>
      <c r="K8" s="236">
        <v>9</v>
      </c>
      <c r="L8" s="236">
        <v>25</v>
      </c>
      <c r="M8" s="236">
        <v>28</v>
      </c>
      <c r="N8" s="236">
        <v>52</v>
      </c>
      <c r="P8" s="282"/>
      <c r="Q8" s="189"/>
      <c r="R8" s="189"/>
      <c r="S8" s="189"/>
      <c r="T8" s="189"/>
      <c r="U8" s="189"/>
      <c r="V8" s="189"/>
      <c r="W8" s="189"/>
      <c r="X8" s="189"/>
      <c r="Z8" s="189"/>
      <c r="AA8" s="189"/>
      <c r="AB8" s="189"/>
      <c r="AC8" s="189"/>
      <c r="AD8" s="189"/>
    </row>
    <row r="9" spans="1:30" x14ac:dyDescent="0.25">
      <c r="A9" s="139" t="s">
        <v>572</v>
      </c>
      <c r="B9" s="234">
        <v>126</v>
      </c>
      <c r="C9" s="236">
        <v>11</v>
      </c>
      <c r="D9" s="236">
        <v>6</v>
      </c>
      <c r="E9" s="236">
        <v>13</v>
      </c>
      <c r="F9" s="236">
        <v>65</v>
      </c>
      <c r="G9" s="236">
        <v>6</v>
      </c>
      <c r="H9" s="236">
        <v>4</v>
      </c>
      <c r="I9" s="236">
        <v>3</v>
      </c>
      <c r="J9" s="236" t="s">
        <v>262</v>
      </c>
      <c r="K9" s="236" t="s">
        <v>262</v>
      </c>
      <c r="L9" s="236">
        <v>6</v>
      </c>
      <c r="M9" s="236" t="s">
        <v>262</v>
      </c>
      <c r="N9" s="236">
        <v>12</v>
      </c>
      <c r="P9" s="282"/>
      <c r="Q9" s="189"/>
      <c r="R9" s="189"/>
      <c r="S9" s="189"/>
      <c r="T9" s="189"/>
      <c r="U9" s="189"/>
      <c r="V9" s="189"/>
      <c r="W9" s="189"/>
      <c r="X9" s="189"/>
      <c r="Z9" s="189"/>
      <c r="AA9" s="189"/>
      <c r="AB9" s="189"/>
      <c r="AC9" s="189"/>
      <c r="AD9" s="189"/>
    </row>
    <row r="10" spans="1:30" ht="20.399999999999999" x14ac:dyDescent="0.25">
      <c r="A10" s="139" t="s">
        <v>516</v>
      </c>
      <c r="B10" s="234">
        <v>893</v>
      </c>
      <c r="C10" s="236">
        <v>81</v>
      </c>
      <c r="D10" s="236">
        <v>43</v>
      </c>
      <c r="E10" s="236">
        <v>56</v>
      </c>
      <c r="F10" s="236">
        <v>331</v>
      </c>
      <c r="G10" s="236">
        <v>214</v>
      </c>
      <c r="H10" s="236">
        <v>20</v>
      </c>
      <c r="I10" s="236">
        <v>28</v>
      </c>
      <c r="J10" s="236">
        <v>31</v>
      </c>
      <c r="K10" s="236">
        <v>10</v>
      </c>
      <c r="L10" s="236">
        <v>29</v>
      </c>
      <c r="M10" s="236">
        <v>4</v>
      </c>
      <c r="N10" s="236">
        <v>46</v>
      </c>
      <c r="P10" s="282"/>
      <c r="Q10" s="189"/>
      <c r="R10" s="189"/>
      <c r="S10" s="189"/>
      <c r="T10" s="189"/>
      <c r="U10" s="189"/>
      <c r="V10" s="189"/>
      <c r="W10" s="189"/>
      <c r="X10" s="189"/>
      <c r="Z10" s="189"/>
      <c r="AA10" s="189"/>
      <c r="AB10" s="189"/>
      <c r="AC10" s="189"/>
      <c r="AD10" s="189"/>
    </row>
    <row r="11" spans="1:30" x14ac:dyDescent="0.25">
      <c r="A11" s="139" t="s">
        <v>591</v>
      </c>
      <c r="B11" s="234">
        <v>10</v>
      </c>
      <c r="C11" s="236" t="s">
        <v>262</v>
      </c>
      <c r="D11" s="236" t="s">
        <v>262</v>
      </c>
      <c r="E11" s="236" t="s">
        <v>262</v>
      </c>
      <c r="F11" s="236" t="s">
        <v>262</v>
      </c>
      <c r="G11" s="236" t="s">
        <v>262</v>
      </c>
      <c r="H11" s="236" t="s">
        <v>262</v>
      </c>
      <c r="I11" s="236" t="s">
        <v>262</v>
      </c>
      <c r="J11" s="236" t="s">
        <v>262</v>
      </c>
      <c r="K11" s="236" t="s">
        <v>262</v>
      </c>
      <c r="L11" s="236" t="s">
        <v>262</v>
      </c>
      <c r="M11" s="236" t="s">
        <v>262</v>
      </c>
      <c r="N11" s="236">
        <v>10</v>
      </c>
      <c r="P11" s="282"/>
      <c r="Q11" s="189"/>
      <c r="R11" s="189"/>
      <c r="S11" s="189"/>
      <c r="T11" s="189"/>
      <c r="U11" s="189"/>
      <c r="V11" s="189"/>
      <c r="W11" s="189"/>
      <c r="X11" s="189"/>
      <c r="Z11" s="189"/>
      <c r="AA11" s="189"/>
      <c r="AB11" s="189"/>
      <c r="AC11" s="189"/>
      <c r="AD11" s="189"/>
    </row>
    <row r="12" spans="1:30" x14ac:dyDescent="0.25">
      <c r="A12" s="139" t="s">
        <v>538</v>
      </c>
      <c r="B12" s="234">
        <v>37</v>
      </c>
      <c r="C12" s="236" t="s">
        <v>262</v>
      </c>
      <c r="D12" s="236">
        <v>12</v>
      </c>
      <c r="E12" s="236" t="s">
        <v>262</v>
      </c>
      <c r="F12" s="236" t="s">
        <v>262</v>
      </c>
      <c r="G12" s="236">
        <v>15</v>
      </c>
      <c r="H12" s="236" t="s">
        <v>262</v>
      </c>
      <c r="I12" s="236" t="s">
        <v>262</v>
      </c>
      <c r="J12" s="236">
        <v>10</v>
      </c>
      <c r="K12" s="236" t="s">
        <v>262</v>
      </c>
      <c r="L12" s="236" t="s">
        <v>262</v>
      </c>
      <c r="M12" s="236" t="s">
        <v>262</v>
      </c>
      <c r="N12" s="236" t="s">
        <v>262</v>
      </c>
      <c r="P12" s="282"/>
      <c r="Q12" s="189"/>
      <c r="R12" s="189"/>
      <c r="S12" s="189"/>
      <c r="T12" s="189"/>
      <c r="U12" s="189"/>
      <c r="V12" s="189"/>
      <c r="W12" s="189"/>
      <c r="X12" s="189"/>
      <c r="Z12" s="189"/>
      <c r="AA12" s="189"/>
      <c r="AB12" s="189"/>
      <c r="AC12" s="189"/>
      <c r="AD12" s="189"/>
    </row>
    <row r="13" spans="1:30" x14ac:dyDescent="0.25">
      <c r="A13" s="139" t="s">
        <v>537</v>
      </c>
      <c r="B13" s="234">
        <v>64</v>
      </c>
      <c r="C13" s="236">
        <v>10</v>
      </c>
      <c r="D13" s="236">
        <v>6</v>
      </c>
      <c r="E13" s="236">
        <v>10</v>
      </c>
      <c r="F13" s="236">
        <v>6</v>
      </c>
      <c r="G13" s="236">
        <v>6</v>
      </c>
      <c r="H13" s="236">
        <v>4</v>
      </c>
      <c r="I13" s="236">
        <v>3</v>
      </c>
      <c r="J13" s="236" t="s">
        <v>262</v>
      </c>
      <c r="K13" s="236" t="s">
        <v>262</v>
      </c>
      <c r="L13" s="236" t="s">
        <v>262</v>
      </c>
      <c r="M13" s="236">
        <v>1</v>
      </c>
      <c r="N13" s="236">
        <v>18</v>
      </c>
      <c r="P13" s="282"/>
      <c r="Q13" s="189"/>
      <c r="R13" s="189"/>
      <c r="S13" s="189"/>
      <c r="T13" s="189"/>
      <c r="U13" s="189"/>
      <c r="V13" s="189"/>
      <c r="W13" s="189"/>
      <c r="X13" s="189"/>
      <c r="Z13" s="189"/>
      <c r="AA13" s="189"/>
      <c r="AB13" s="189"/>
      <c r="AC13" s="189"/>
      <c r="AD13" s="189"/>
    </row>
    <row r="14" spans="1:30" x14ac:dyDescent="0.25">
      <c r="A14" s="139" t="s">
        <v>574</v>
      </c>
      <c r="B14" s="234">
        <v>50</v>
      </c>
      <c r="C14" s="236" t="s">
        <v>262</v>
      </c>
      <c r="D14" s="236" t="s">
        <v>262</v>
      </c>
      <c r="E14" s="236" t="s">
        <v>262</v>
      </c>
      <c r="F14" s="236">
        <v>14</v>
      </c>
      <c r="G14" s="236">
        <v>22</v>
      </c>
      <c r="H14" s="236" t="s">
        <v>262</v>
      </c>
      <c r="I14" s="236" t="s">
        <v>262</v>
      </c>
      <c r="J14" s="236">
        <v>12</v>
      </c>
      <c r="K14" s="236" t="s">
        <v>262</v>
      </c>
      <c r="L14" s="236">
        <v>2</v>
      </c>
      <c r="M14" s="236" t="s">
        <v>262</v>
      </c>
      <c r="N14" s="236" t="s">
        <v>262</v>
      </c>
      <c r="P14" s="282"/>
      <c r="Q14" s="189"/>
      <c r="R14" s="189"/>
      <c r="S14" s="189"/>
      <c r="T14" s="189"/>
      <c r="U14" s="189"/>
      <c r="V14" s="189"/>
      <c r="W14" s="189"/>
      <c r="X14" s="189"/>
      <c r="Z14" s="189"/>
      <c r="AA14" s="189"/>
      <c r="AB14" s="189"/>
      <c r="AC14" s="189"/>
      <c r="AD14" s="189"/>
    </row>
    <row r="15" spans="1:30" x14ac:dyDescent="0.25">
      <c r="A15" s="139" t="s">
        <v>544</v>
      </c>
      <c r="B15" s="234">
        <v>156</v>
      </c>
      <c r="C15" s="236">
        <v>36</v>
      </c>
      <c r="D15" s="236">
        <v>3</v>
      </c>
      <c r="E15" s="236">
        <v>7</v>
      </c>
      <c r="F15" s="236">
        <v>23</v>
      </c>
      <c r="G15" s="236">
        <v>20</v>
      </c>
      <c r="H15" s="236">
        <v>17</v>
      </c>
      <c r="I15" s="236">
        <v>6</v>
      </c>
      <c r="J15" s="236">
        <v>2</v>
      </c>
      <c r="K15" s="236">
        <v>13</v>
      </c>
      <c r="L15" s="236">
        <v>9</v>
      </c>
      <c r="M15" s="236">
        <v>9</v>
      </c>
      <c r="N15" s="236">
        <v>11</v>
      </c>
      <c r="P15" s="282"/>
      <c r="Q15" s="189"/>
      <c r="R15" s="189"/>
      <c r="S15" s="189"/>
      <c r="T15" s="189"/>
      <c r="U15" s="189"/>
      <c r="V15" s="189"/>
      <c r="W15" s="189"/>
      <c r="X15" s="189"/>
      <c r="Z15" s="189"/>
      <c r="AA15" s="189"/>
      <c r="AB15" s="189"/>
      <c r="AC15" s="189"/>
      <c r="AD15" s="189"/>
    </row>
    <row r="16" spans="1:30" x14ac:dyDescent="0.25">
      <c r="A16" s="139" t="s">
        <v>545</v>
      </c>
      <c r="B16" s="234">
        <v>14</v>
      </c>
      <c r="C16" s="236">
        <v>2</v>
      </c>
      <c r="D16" s="236" t="s">
        <v>262</v>
      </c>
      <c r="E16" s="236">
        <v>2</v>
      </c>
      <c r="F16" s="236">
        <v>1</v>
      </c>
      <c r="G16" s="236">
        <v>1</v>
      </c>
      <c r="H16" s="236" t="s">
        <v>262</v>
      </c>
      <c r="I16" s="236" t="s">
        <v>262</v>
      </c>
      <c r="J16" s="236" t="s">
        <v>262</v>
      </c>
      <c r="K16" s="236">
        <v>2</v>
      </c>
      <c r="L16" s="236">
        <v>3</v>
      </c>
      <c r="M16" s="236">
        <v>2</v>
      </c>
      <c r="N16" s="236">
        <v>1</v>
      </c>
      <c r="P16" s="282"/>
      <c r="Q16" s="189"/>
      <c r="R16" s="189"/>
      <c r="S16" s="189"/>
      <c r="T16" s="189"/>
      <c r="U16" s="189"/>
      <c r="V16" s="189"/>
      <c r="W16" s="189"/>
      <c r="X16" s="189"/>
      <c r="Z16" s="189"/>
      <c r="AA16" s="189"/>
      <c r="AB16" s="189"/>
      <c r="AC16" s="189"/>
      <c r="AD16" s="189"/>
    </row>
    <row r="17" spans="1:30" ht="20.399999999999999" x14ac:dyDescent="0.25">
      <c r="A17" s="139" t="s">
        <v>526</v>
      </c>
      <c r="B17" s="234">
        <v>1</v>
      </c>
      <c r="C17" s="236" t="s">
        <v>262</v>
      </c>
      <c r="D17" s="236" t="s">
        <v>262</v>
      </c>
      <c r="E17" s="236" t="s">
        <v>262</v>
      </c>
      <c r="F17" s="236" t="s">
        <v>262</v>
      </c>
      <c r="G17" s="236">
        <v>1</v>
      </c>
      <c r="H17" s="236" t="s">
        <v>262</v>
      </c>
      <c r="I17" s="236" t="s">
        <v>262</v>
      </c>
      <c r="J17" s="236" t="s">
        <v>262</v>
      </c>
      <c r="K17" s="236" t="s">
        <v>262</v>
      </c>
      <c r="L17" s="236" t="s">
        <v>262</v>
      </c>
      <c r="M17" s="236" t="s">
        <v>262</v>
      </c>
      <c r="N17" s="236" t="s">
        <v>262</v>
      </c>
      <c r="P17" s="282"/>
      <c r="Q17" s="189"/>
      <c r="R17" s="189"/>
      <c r="S17" s="189"/>
      <c r="T17" s="189"/>
      <c r="U17" s="189"/>
      <c r="V17" s="189"/>
      <c r="W17" s="189"/>
      <c r="X17" s="189"/>
      <c r="Z17" s="189"/>
      <c r="AA17" s="189"/>
      <c r="AB17" s="189"/>
      <c r="AC17" s="189"/>
      <c r="AD17" s="189"/>
    </row>
    <row r="18" spans="1:30" x14ac:dyDescent="0.25">
      <c r="A18" s="139" t="s">
        <v>539</v>
      </c>
      <c r="B18" s="234">
        <v>77</v>
      </c>
      <c r="C18" s="236">
        <v>11</v>
      </c>
      <c r="D18" s="236">
        <v>2</v>
      </c>
      <c r="E18" s="236">
        <v>9</v>
      </c>
      <c r="F18" s="236">
        <v>6</v>
      </c>
      <c r="G18" s="236">
        <v>9</v>
      </c>
      <c r="H18" s="236">
        <v>6</v>
      </c>
      <c r="I18" s="236">
        <v>1</v>
      </c>
      <c r="J18" s="236">
        <v>2</v>
      </c>
      <c r="K18" s="236">
        <v>9</v>
      </c>
      <c r="L18" s="236">
        <v>3</v>
      </c>
      <c r="M18" s="236">
        <v>2</v>
      </c>
      <c r="N18" s="236">
        <v>17</v>
      </c>
      <c r="P18" s="282"/>
      <c r="Q18" s="189"/>
      <c r="R18" s="189"/>
      <c r="S18" s="189"/>
      <c r="T18" s="189"/>
      <c r="U18" s="189"/>
      <c r="V18" s="189"/>
      <c r="W18" s="189"/>
      <c r="X18" s="189"/>
      <c r="Z18" s="189"/>
      <c r="AA18" s="189"/>
      <c r="AB18" s="189"/>
      <c r="AC18" s="189"/>
      <c r="AD18" s="189"/>
    </row>
    <row r="19" spans="1:30" x14ac:dyDescent="0.25">
      <c r="A19" s="139" t="s">
        <v>471</v>
      </c>
      <c r="B19" s="234">
        <v>45</v>
      </c>
      <c r="C19" s="236">
        <v>1</v>
      </c>
      <c r="D19" s="236" t="s">
        <v>262</v>
      </c>
      <c r="E19" s="236">
        <v>3</v>
      </c>
      <c r="F19" s="236">
        <v>9</v>
      </c>
      <c r="G19" s="236">
        <v>12</v>
      </c>
      <c r="H19" s="236">
        <v>8</v>
      </c>
      <c r="I19" s="236">
        <v>1</v>
      </c>
      <c r="J19" s="236">
        <v>4</v>
      </c>
      <c r="K19" s="236" t="s">
        <v>262</v>
      </c>
      <c r="L19" s="236">
        <v>3</v>
      </c>
      <c r="M19" s="236" t="s">
        <v>262</v>
      </c>
      <c r="N19" s="236">
        <v>4</v>
      </c>
      <c r="O19" s="189"/>
      <c r="P19" s="282"/>
      <c r="Q19" s="189"/>
      <c r="R19" s="189"/>
      <c r="S19" s="189"/>
      <c r="T19" s="189"/>
      <c r="U19" s="189"/>
      <c r="V19" s="189"/>
      <c r="W19" s="189"/>
      <c r="X19" s="189"/>
      <c r="Z19" s="189"/>
      <c r="AA19" s="189"/>
      <c r="AB19" s="189"/>
      <c r="AC19" s="189"/>
      <c r="AD19" s="189"/>
    </row>
    <row r="20" spans="1:30" x14ac:dyDescent="0.25">
      <c r="A20" s="137" t="s">
        <v>267</v>
      </c>
      <c r="B20" s="234"/>
      <c r="C20" s="236"/>
      <c r="D20" s="236"/>
      <c r="E20" s="236"/>
      <c r="F20" s="236"/>
      <c r="G20" s="236"/>
      <c r="H20" s="236"/>
      <c r="I20" s="236"/>
      <c r="J20" s="236"/>
      <c r="K20" s="236"/>
      <c r="L20" s="236"/>
      <c r="M20" s="236"/>
      <c r="N20" s="236"/>
      <c r="P20" s="282"/>
      <c r="Q20" s="189"/>
      <c r="R20" s="189"/>
      <c r="S20" s="189"/>
      <c r="T20" s="189"/>
      <c r="U20" s="189"/>
      <c r="V20" s="189"/>
      <c r="W20" s="189"/>
      <c r="X20" s="189"/>
      <c r="Z20" s="189"/>
      <c r="AA20" s="189"/>
      <c r="AB20" s="189"/>
      <c r="AC20" s="189"/>
      <c r="AD20" s="189"/>
    </row>
    <row r="21" spans="1:30" x14ac:dyDescent="0.25">
      <c r="A21" s="139" t="s">
        <v>573</v>
      </c>
      <c r="B21" s="234">
        <v>132</v>
      </c>
      <c r="C21" s="236">
        <v>19</v>
      </c>
      <c r="D21" s="236">
        <v>4</v>
      </c>
      <c r="E21" s="236">
        <v>7</v>
      </c>
      <c r="F21" s="236">
        <v>37</v>
      </c>
      <c r="G21" s="236">
        <v>20</v>
      </c>
      <c r="H21" s="236">
        <v>5</v>
      </c>
      <c r="I21" s="236">
        <v>8</v>
      </c>
      <c r="J21" s="236">
        <v>3</v>
      </c>
      <c r="K21" s="236">
        <v>6</v>
      </c>
      <c r="L21" s="236">
        <v>2</v>
      </c>
      <c r="M21" s="236">
        <v>5</v>
      </c>
      <c r="N21" s="236">
        <v>16</v>
      </c>
      <c r="P21" s="282"/>
      <c r="Q21" s="189"/>
      <c r="R21" s="189"/>
      <c r="S21" s="189"/>
      <c r="T21" s="189"/>
      <c r="U21" s="189"/>
      <c r="V21" s="189"/>
      <c r="W21" s="189"/>
      <c r="X21" s="189"/>
      <c r="Z21" s="189"/>
      <c r="AA21" s="189"/>
      <c r="AB21" s="189"/>
      <c r="AC21" s="189"/>
      <c r="AD21" s="189"/>
    </row>
    <row r="22" spans="1:30" x14ac:dyDescent="0.25">
      <c r="A22" s="139" t="s">
        <v>586</v>
      </c>
      <c r="B22" s="234">
        <v>13</v>
      </c>
      <c r="C22" s="236" t="s">
        <v>262</v>
      </c>
      <c r="D22" s="236" t="s">
        <v>262</v>
      </c>
      <c r="E22" s="236">
        <v>2</v>
      </c>
      <c r="F22" s="236">
        <v>1</v>
      </c>
      <c r="G22" s="236">
        <v>1</v>
      </c>
      <c r="H22" s="236">
        <v>6</v>
      </c>
      <c r="I22" s="236" t="s">
        <v>262</v>
      </c>
      <c r="J22" s="236">
        <v>1</v>
      </c>
      <c r="K22" s="236" t="s">
        <v>262</v>
      </c>
      <c r="L22" s="236">
        <v>2</v>
      </c>
      <c r="M22" s="236" t="s">
        <v>262</v>
      </c>
      <c r="N22" s="236" t="s">
        <v>262</v>
      </c>
      <c r="P22" s="282"/>
      <c r="Q22" s="189"/>
      <c r="R22" s="189"/>
      <c r="S22" s="189"/>
      <c r="T22" s="189"/>
      <c r="U22" s="189"/>
      <c r="V22" s="189"/>
      <c r="W22" s="189"/>
      <c r="X22" s="189"/>
      <c r="Z22" s="189"/>
      <c r="AA22" s="189"/>
      <c r="AB22" s="189"/>
      <c r="AC22" s="189"/>
      <c r="AD22" s="189"/>
    </row>
    <row r="23" spans="1:30" x14ac:dyDescent="0.25">
      <c r="A23" s="139" t="s">
        <v>546</v>
      </c>
      <c r="B23" s="234">
        <v>640</v>
      </c>
      <c r="C23" s="236">
        <v>72</v>
      </c>
      <c r="D23" s="236">
        <v>35</v>
      </c>
      <c r="E23" s="236">
        <v>59</v>
      </c>
      <c r="F23" s="236">
        <v>148</v>
      </c>
      <c r="G23" s="236">
        <v>71</v>
      </c>
      <c r="H23" s="236">
        <v>57</v>
      </c>
      <c r="I23" s="236">
        <v>30</v>
      </c>
      <c r="J23" s="236">
        <v>35</v>
      </c>
      <c r="K23" s="236">
        <v>36</v>
      </c>
      <c r="L23" s="236">
        <v>28</v>
      </c>
      <c r="M23" s="236">
        <v>19</v>
      </c>
      <c r="N23" s="236">
        <v>50</v>
      </c>
      <c r="P23" s="282"/>
      <c r="Q23" s="189"/>
      <c r="R23" s="189"/>
      <c r="S23" s="189"/>
      <c r="T23" s="189"/>
      <c r="U23" s="189"/>
      <c r="V23" s="189"/>
      <c r="W23" s="189"/>
      <c r="X23" s="189"/>
      <c r="Z23" s="189"/>
      <c r="AA23" s="189"/>
      <c r="AB23" s="189"/>
      <c r="AC23" s="189"/>
      <c r="AD23" s="189"/>
    </row>
    <row r="24" spans="1:30" x14ac:dyDescent="0.25">
      <c r="A24" s="137" t="s">
        <v>268</v>
      </c>
      <c r="B24" s="234"/>
      <c r="C24" s="236"/>
      <c r="D24" s="236"/>
      <c r="E24" s="236"/>
      <c r="F24" s="236"/>
      <c r="G24" s="236"/>
      <c r="H24" s="236"/>
      <c r="I24" s="236"/>
      <c r="J24" s="236"/>
      <c r="K24" s="236"/>
      <c r="L24" s="236"/>
      <c r="M24" s="236"/>
      <c r="N24" s="236"/>
      <c r="P24" s="281"/>
      <c r="Q24" s="189"/>
      <c r="R24" s="189"/>
      <c r="S24" s="189"/>
      <c r="T24" s="189"/>
      <c r="U24" s="189"/>
      <c r="V24" s="189"/>
      <c r="W24" s="189"/>
      <c r="X24" s="189"/>
      <c r="Z24" s="189"/>
      <c r="AA24" s="189"/>
      <c r="AB24" s="189"/>
      <c r="AC24" s="189"/>
      <c r="AD24" s="189"/>
    </row>
    <row r="25" spans="1:30" x14ac:dyDescent="0.25">
      <c r="A25" s="139" t="s">
        <v>592</v>
      </c>
      <c r="B25" s="234">
        <v>1463</v>
      </c>
      <c r="C25" s="236">
        <v>209</v>
      </c>
      <c r="D25" s="236">
        <v>115</v>
      </c>
      <c r="E25" s="236">
        <v>57</v>
      </c>
      <c r="F25" s="236">
        <v>245</v>
      </c>
      <c r="G25" s="236">
        <v>198</v>
      </c>
      <c r="H25" s="236">
        <v>192</v>
      </c>
      <c r="I25" s="236">
        <v>43</v>
      </c>
      <c r="J25" s="236">
        <v>113</v>
      </c>
      <c r="K25" s="236">
        <v>49</v>
      </c>
      <c r="L25" s="236">
        <v>59</v>
      </c>
      <c r="M25" s="236">
        <v>52</v>
      </c>
      <c r="N25" s="236">
        <v>131</v>
      </c>
    </row>
    <row r="26" spans="1:30" x14ac:dyDescent="0.25">
      <c r="A26" s="139" t="s">
        <v>549</v>
      </c>
      <c r="B26" s="234">
        <v>6</v>
      </c>
      <c r="C26" s="236" t="s">
        <v>262</v>
      </c>
      <c r="D26" s="236" t="s">
        <v>262</v>
      </c>
      <c r="E26" s="236" t="s">
        <v>262</v>
      </c>
      <c r="F26" s="236" t="s">
        <v>262</v>
      </c>
      <c r="G26" s="236">
        <v>1</v>
      </c>
      <c r="H26" s="236">
        <v>2</v>
      </c>
      <c r="I26" s="236" t="s">
        <v>262</v>
      </c>
      <c r="J26" s="236" t="s">
        <v>262</v>
      </c>
      <c r="K26" s="236">
        <v>1</v>
      </c>
      <c r="L26" s="236" t="s">
        <v>262</v>
      </c>
      <c r="M26" s="236" t="s">
        <v>262</v>
      </c>
      <c r="N26" s="236">
        <v>2</v>
      </c>
    </row>
    <row r="27" spans="1:30" ht="20.399999999999999" x14ac:dyDescent="0.25">
      <c r="A27" s="212" t="s">
        <v>578</v>
      </c>
      <c r="B27" s="237">
        <v>5</v>
      </c>
      <c r="C27" s="238" t="s">
        <v>262</v>
      </c>
      <c r="D27" s="238" t="s">
        <v>262</v>
      </c>
      <c r="E27" s="238" t="s">
        <v>262</v>
      </c>
      <c r="F27" s="238">
        <v>1</v>
      </c>
      <c r="G27" s="238" t="s">
        <v>262</v>
      </c>
      <c r="H27" s="238">
        <v>2</v>
      </c>
      <c r="I27" s="238" t="s">
        <v>262</v>
      </c>
      <c r="J27" s="238" t="s">
        <v>262</v>
      </c>
      <c r="K27" s="238" t="s">
        <v>262</v>
      </c>
      <c r="L27" s="238">
        <v>1</v>
      </c>
      <c r="M27" s="238" t="s">
        <v>262</v>
      </c>
      <c r="N27" s="238">
        <v>1</v>
      </c>
    </row>
    <row r="29" spans="1:30" x14ac:dyDescent="0.25">
      <c r="A29" s="68" t="s">
        <v>147</v>
      </c>
      <c r="H29" s="189"/>
    </row>
  </sheetData>
  <mergeCells count="2">
    <mergeCell ref="A3:A4"/>
    <mergeCell ref="B3:N3"/>
  </mergeCells>
  <hyperlinks>
    <hyperlink ref="A29" location="Kazalo!A1" display="nazaj na kazalo" xr:uid="{00000000-0004-0000-2900-000000000000}"/>
  </hyperlinks>
  <pageMargins left="0.7" right="0.7" top="0.75" bottom="0.75" header="0.3" footer="0.3"/>
  <pageSetup paperSize="9" scale="4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D33"/>
  <sheetViews>
    <sheetView showGridLines="0" tabSelected="1" zoomScaleNormal="100" workbookViewId="0"/>
  </sheetViews>
  <sheetFormatPr defaultColWidth="9.109375" defaultRowHeight="13.2" x14ac:dyDescent="0.25"/>
  <cols>
    <col min="1" max="1" width="39.109375" style="221" customWidth="1"/>
    <col min="2" max="2" width="7.5546875" style="221" customWidth="1"/>
    <col min="3" max="14" width="5.6640625" style="221" customWidth="1"/>
    <col min="15" max="15" width="6.5546875" style="221" customWidth="1"/>
    <col min="16" max="16" width="11" style="221" customWidth="1"/>
    <col min="17" max="19" width="7" style="221" customWidth="1"/>
    <col min="20" max="20" width="9.109375" style="221"/>
    <col min="21" max="31" width="7" style="221" customWidth="1"/>
    <col min="32" max="16384" width="9.109375" style="221"/>
  </cols>
  <sheetData>
    <row r="1" spans="1:14" x14ac:dyDescent="0.25">
      <c r="A1" s="9" t="s">
        <v>602</v>
      </c>
    </row>
    <row r="3" spans="1:14" ht="15" customHeight="1" x14ac:dyDescent="0.25">
      <c r="A3" s="392" t="s">
        <v>263</v>
      </c>
      <c r="B3" s="394" t="s">
        <v>264</v>
      </c>
      <c r="C3" s="395"/>
      <c r="D3" s="395"/>
      <c r="E3" s="395"/>
      <c r="F3" s="395"/>
      <c r="G3" s="395"/>
      <c r="H3" s="395"/>
      <c r="I3" s="395"/>
      <c r="J3" s="395"/>
      <c r="K3" s="395"/>
      <c r="L3" s="395"/>
      <c r="M3" s="395"/>
      <c r="N3" s="395"/>
    </row>
    <row r="4" spans="1:14" ht="15" customHeight="1" x14ac:dyDescent="0.25">
      <c r="A4" s="393"/>
      <c r="B4" s="233"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3.5" customHeight="1" x14ac:dyDescent="0.25">
      <c r="A5" s="134" t="s">
        <v>265</v>
      </c>
      <c r="B5" s="253">
        <f t="shared" ref="B5:N5" si="0">SUM(B7:B28)</f>
        <v>8742</v>
      </c>
      <c r="C5" s="235">
        <f t="shared" si="0"/>
        <v>1022</v>
      </c>
      <c r="D5" s="235">
        <f t="shared" si="0"/>
        <v>512</v>
      </c>
      <c r="E5" s="235">
        <f t="shared" si="0"/>
        <v>620</v>
      </c>
      <c r="F5" s="235">
        <f t="shared" si="0"/>
        <v>2122</v>
      </c>
      <c r="G5" s="235">
        <f t="shared" si="0"/>
        <v>1173</v>
      </c>
      <c r="H5" s="235">
        <f t="shared" si="0"/>
        <v>720</v>
      </c>
      <c r="I5" s="235">
        <f t="shared" si="0"/>
        <v>330</v>
      </c>
      <c r="J5" s="235">
        <f t="shared" si="0"/>
        <v>509</v>
      </c>
      <c r="K5" s="235">
        <f t="shared" si="0"/>
        <v>345</v>
      </c>
      <c r="L5" s="235">
        <f t="shared" si="0"/>
        <v>384</v>
      </c>
      <c r="M5" s="235">
        <f t="shared" si="0"/>
        <v>264</v>
      </c>
      <c r="N5" s="235">
        <f t="shared" si="0"/>
        <v>741</v>
      </c>
    </row>
    <row r="6" spans="1:14" ht="13.5" customHeight="1" x14ac:dyDescent="0.25">
      <c r="A6" s="136"/>
      <c r="B6" s="253"/>
      <c r="C6" s="236"/>
      <c r="D6" s="236"/>
      <c r="E6" s="236"/>
      <c r="F6" s="236"/>
      <c r="G6" s="236"/>
      <c r="H6" s="236"/>
      <c r="I6" s="236"/>
      <c r="J6" s="236"/>
      <c r="K6" s="236"/>
      <c r="L6" s="236"/>
      <c r="M6" s="236"/>
      <c r="N6" s="236"/>
    </row>
    <row r="7" spans="1:14" ht="13.5" customHeight="1" x14ac:dyDescent="0.25">
      <c r="A7" s="137" t="s">
        <v>266</v>
      </c>
      <c r="B7" s="253"/>
      <c r="C7" s="236"/>
      <c r="D7" s="236"/>
      <c r="E7" s="236"/>
      <c r="F7" s="236"/>
      <c r="G7" s="236"/>
      <c r="H7" s="236"/>
      <c r="I7" s="236"/>
      <c r="J7" s="236"/>
      <c r="K7" s="236"/>
      <c r="L7" s="236"/>
      <c r="M7" s="236"/>
      <c r="N7" s="236"/>
    </row>
    <row r="8" spans="1:14" x14ac:dyDescent="0.25">
      <c r="A8" s="138" t="s">
        <v>543</v>
      </c>
      <c r="B8" s="253">
        <v>736</v>
      </c>
      <c r="C8" s="236">
        <v>134</v>
      </c>
      <c r="D8" s="236">
        <v>24</v>
      </c>
      <c r="E8" s="236">
        <v>21</v>
      </c>
      <c r="F8" s="236">
        <v>177</v>
      </c>
      <c r="G8" s="236">
        <v>70</v>
      </c>
      <c r="H8" s="236">
        <v>91</v>
      </c>
      <c r="I8" s="236">
        <v>52</v>
      </c>
      <c r="J8" s="236">
        <v>24</v>
      </c>
      <c r="K8" s="236">
        <v>20</v>
      </c>
      <c r="L8" s="236">
        <v>28</v>
      </c>
      <c r="M8" s="236">
        <v>34</v>
      </c>
      <c r="N8" s="236">
        <v>61</v>
      </c>
    </row>
    <row r="9" spans="1:14" s="267" customFormat="1" x14ac:dyDescent="0.25">
      <c r="A9" s="138" t="s">
        <v>572</v>
      </c>
      <c r="B9" s="253">
        <v>107</v>
      </c>
      <c r="C9" s="236">
        <v>11</v>
      </c>
      <c r="D9" s="236">
        <v>6</v>
      </c>
      <c r="E9" s="236">
        <v>1</v>
      </c>
      <c r="F9" s="236">
        <v>65</v>
      </c>
      <c r="G9" s="236">
        <v>5</v>
      </c>
      <c r="H9" s="236">
        <v>4</v>
      </c>
      <c r="I9" s="236">
        <v>2</v>
      </c>
      <c r="J9" s="236" t="s">
        <v>262</v>
      </c>
      <c r="K9" s="236" t="s">
        <v>262</v>
      </c>
      <c r="L9" s="236" t="s">
        <v>262</v>
      </c>
      <c r="M9" s="236">
        <v>2</v>
      </c>
      <c r="N9" s="236">
        <v>11</v>
      </c>
    </row>
    <row r="10" spans="1:14" s="267" customFormat="1" ht="20.399999999999999" x14ac:dyDescent="0.25">
      <c r="A10" s="138" t="s">
        <v>516</v>
      </c>
      <c r="B10" s="253">
        <v>940</v>
      </c>
      <c r="C10" s="236">
        <v>40</v>
      </c>
      <c r="D10" s="236">
        <v>35</v>
      </c>
      <c r="E10" s="236">
        <v>51</v>
      </c>
      <c r="F10" s="236">
        <v>365</v>
      </c>
      <c r="G10" s="236">
        <v>268</v>
      </c>
      <c r="H10" s="236">
        <v>8</v>
      </c>
      <c r="I10" s="236">
        <v>36</v>
      </c>
      <c r="J10" s="236">
        <v>50</v>
      </c>
      <c r="K10" s="236">
        <v>11</v>
      </c>
      <c r="L10" s="236">
        <v>17</v>
      </c>
      <c r="M10" s="236">
        <v>9</v>
      </c>
      <c r="N10" s="236">
        <v>50</v>
      </c>
    </row>
    <row r="11" spans="1:14" s="267" customFormat="1" x14ac:dyDescent="0.25">
      <c r="A11" s="138" t="s">
        <v>591</v>
      </c>
      <c r="B11" s="253">
        <v>10</v>
      </c>
      <c r="C11" s="236" t="s">
        <v>262</v>
      </c>
      <c r="D11" s="236" t="s">
        <v>262</v>
      </c>
      <c r="E11" s="236" t="s">
        <v>262</v>
      </c>
      <c r="F11" s="236" t="s">
        <v>262</v>
      </c>
      <c r="G11" s="236" t="s">
        <v>262</v>
      </c>
      <c r="H11" s="236" t="s">
        <v>262</v>
      </c>
      <c r="I11" s="236" t="s">
        <v>262</v>
      </c>
      <c r="J11" s="236" t="s">
        <v>262</v>
      </c>
      <c r="K11" s="236" t="s">
        <v>262</v>
      </c>
      <c r="L11" s="236" t="s">
        <v>262</v>
      </c>
      <c r="M11" s="236" t="s">
        <v>262</v>
      </c>
      <c r="N11" s="236">
        <v>10</v>
      </c>
    </row>
    <row r="12" spans="1:14" s="267" customFormat="1" x14ac:dyDescent="0.25">
      <c r="A12" s="138" t="s">
        <v>538</v>
      </c>
      <c r="B12" s="253">
        <v>53</v>
      </c>
      <c r="C12" s="236" t="s">
        <v>262</v>
      </c>
      <c r="D12" s="236">
        <v>12</v>
      </c>
      <c r="E12" s="236" t="s">
        <v>262</v>
      </c>
      <c r="F12" s="236" t="s">
        <v>262</v>
      </c>
      <c r="G12" s="236">
        <v>15</v>
      </c>
      <c r="H12" s="236" t="s">
        <v>262</v>
      </c>
      <c r="I12" s="236" t="s">
        <v>262</v>
      </c>
      <c r="J12" s="236">
        <v>10</v>
      </c>
      <c r="K12" s="236">
        <v>10</v>
      </c>
      <c r="L12" s="236">
        <v>6</v>
      </c>
      <c r="M12" s="236" t="s">
        <v>262</v>
      </c>
      <c r="N12" s="236" t="s">
        <v>262</v>
      </c>
    </row>
    <row r="13" spans="1:14" s="267" customFormat="1" x14ac:dyDescent="0.25">
      <c r="A13" s="138" t="s">
        <v>537</v>
      </c>
      <c r="B13" s="253">
        <v>239</v>
      </c>
      <c r="C13" s="236">
        <v>19</v>
      </c>
      <c r="D13" s="236">
        <v>34</v>
      </c>
      <c r="E13" s="236">
        <v>41</v>
      </c>
      <c r="F13" s="236">
        <v>19</v>
      </c>
      <c r="G13" s="236">
        <v>19</v>
      </c>
      <c r="H13" s="236">
        <v>23</v>
      </c>
      <c r="I13" s="236">
        <v>22</v>
      </c>
      <c r="J13" s="236" t="s">
        <v>262</v>
      </c>
      <c r="K13" s="236">
        <v>1</v>
      </c>
      <c r="L13" s="236" t="s">
        <v>262</v>
      </c>
      <c r="M13" s="236">
        <v>18</v>
      </c>
      <c r="N13" s="236">
        <v>43</v>
      </c>
    </row>
    <row r="14" spans="1:14" s="267" customFormat="1" x14ac:dyDescent="0.25">
      <c r="A14" s="138" t="s">
        <v>574</v>
      </c>
      <c r="B14" s="253">
        <v>61</v>
      </c>
      <c r="C14" s="236" t="s">
        <v>262</v>
      </c>
      <c r="D14" s="236" t="s">
        <v>262</v>
      </c>
      <c r="E14" s="236" t="s">
        <v>262</v>
      </c>
      <c r="F14" s="236">
        <v>15</v>
      </c>
      <c r="G14" s="236">
        <v>22</v>
      </c>
      <c r="H14" s="236" t="s">
        <v>262</v>
      </c>
      <c r="I14" s="236" t="s">
        <v>262</v>
      </c>
      <c r="J14" s="236">
        <v>22</v>
      </c>
      <c r="K14" s="236" t="s">
        <v>262</v>
      </c>
      <c r="L14" s="236">
        <v>2</v>
      </c>
      <c r="M14" s="236" t="s">
        <v>262</v>
      </c>
      <c r="N14" s="236" t="s">
        <v>262</v>
      </c>
    </row>
    <row r="15" spans="1:14" s="267" customFormat="1" x14ac:dyDescent="0.25">
      <c r="A15" s="138" t="s">
        <v>544</v>
      </c>
      <c r="B15" s="253">
        <v>332</v>
      </c>
      <c r="C15" s="236">
        <v>62</v>
      </c>
      <c r="D15" s="236">
        <v>9</v>
      </c>
      <c r="E15" s="236">
        <v>15</v>
      </c>
      <c r="F15" s="236">
        <v>44</v>
      </c>
      <c r="G15" s="236">
        <v>40</v>
      </c>
      <c r="H15" s="236">
        <v>40</v>
      </c>
      <c r="I15" s="236">
        <v>9</v>
      </c>
      <c r="J15" s="236">
        <v>8</v>
      </c>
      <c r="K15" s="236">
        <v>27</v>
      </c>
      <c r="L15" s="236">
        <v>25</v>
      </c>
      <c r="M15" s="236">
        <v>18</v>
      </c>
      <c r="N15" s="236">
        <v>35</v>
      </c>
    </row>
    <row r="16" spans="1:14" s="267" customFormat="1" x14ac:dyDescent="0.25">
      <c r="A16" s="138" t="s">
        <v>545</v>
      </c>
      <c r="B16" s="253">
        <v>23</v>
      </c>
      <c r="C16" s="236">
        <v>5</v>
      </c>
      <c r="D16" s="236" t="s">
        <v>262</v>
      </c>
      <c r="E16" s="236">
        <v>2</v>
      </c>
      <c r="F16" s="236">
        <v>3</v>
      </c>
      <c r="G16" s="236">
        <v>3</v>
      </c>
      <c r="H16" s="236" t="s">
        <v>262</v>
      </c>
      <c r="I16" s="236">
        <v>1</v>
      </c>
      <c r="J16" s="236" t="s">
        <v>262</v>
      </c>
      <c r="K16" s="236">
        <v>3</v>
      </c>
      <c r="L16" s="236">
        <v>4</v>
      </c>
      <c r="M16" s="236">
        <v>1</v>
      </c>
      <c r="N16" s="236">
        <v>1</v>
      </c>
    </row>
    <row r="17" spans="1:30" s="267" customFormat="1" ht="20.399999999999999" x14ac:dyDescent="0.25">
      <c r="A17" s="138" t="s">
        <v>526</v>
      </c>
      <c r="B17" s="253">
        <v>3</v>
      </c>
      <c r="C17" s="236">
        <v>1</v>
      </c>
      <c r="D17" s="236" t="s">
        <v>262</v>
      </c>
      <c r="E17" s="236" t="s">
        <v>262</v>
      </c>
      <c r="F17" s="236">
        <v>1</v>
      </c>
      <c r="G17" s="236">
        <v>1</v>
      </c>
      <c r="H17" s="236" t="s">
        <v>262</v>
      </c>
      <c r="I17" s="236" t="s">
        <v>262</v>
      </c>
      <c r="J17" s="236" t="s">
        <v>262</v>
      </c>
      <c r="K17" s="236" t="s">
        <v>262</v>
      </c>
      <c r="L17" s="236" t="s">
        <v>262</v>
      </c>
      <c r="M17" s="236" t="s">
        <v>262</v>
      </c>
      <c r="N17" s="236" t="s">
        <v>262</v>
      </c>
    </row>
    <row r="18" spans="1:30" s="267" customFormat="1" x14ac:dyDescent="0.25">
      <c r="A18" s="138" t="s">
        <v>539</v>
      </c>
      <c r="B18" s="253">
        <v>67</v>
      </c>
      <c r="C18" s="236">
        <v>11</v>
      </c>
      <c r="D18" s="236">
        <v>2</v>
      </c>
      <c r="E18" s="236">
        <v>8</v>
      </c>
      <c r="F18" s="236">
        <v>5</v>
      </c>
      <c r="G18" s="236">
        <v>9</v>
      </c>
      <c r="H18" s="236">
        <v>3</v>
      </c>
      <c r="I18" s="236">
        <v>1</v>
      </c>
      <c r="J18" s="236">
        <v>2</v>
      </c>
      <c r="K18" s="236">
        <v>6</v>
      </c>
      <c r="L18" s="236">
        <v>3</v>
      </c>
      <c r="M18" s="236">
        <v>2</v>
      </c>
      <c r="N18" s="236">
        <v>15</v>
      </c>
    </row>
    <row r="19" spans="1:30" s="267" customFormat="1" x14ac:dyDescent="0.25">
      <c r="A19" s="138" t="s">
        <v>471</v>
      </c>
      <c r="B19" s="253">
        <v>383</v>
      </c>
      <c r="C19" s="236">
        <v>22</v>
      </c>
      <c r="D19" s="236">
        <v>14</v>
      </c>
      <c r="E19" s="236">
        <v>12</v>
      </c>
      <c r="F19" s="236">
        <v>104</v>
      </c>
      <c r="G19" s="236">
        <v>33</v>
      </c>
      <c r="H19" s="236">
        <v>36</v>
      </c>
      <c r="I19" s="236">
        <v>2</v>
      </c>
      <c r="J19" s="236">
        <v>72</v>
      </c>
      <c r="K19" s="236">
        <v>10</v>
      </c>
      <c r="L19" s="236">
        <v>60</v>
      </c>
      <c r="M19" s="236">
        <v>4</v>
      </c>
      <c r="N19" s="236">
        <v>14</v>
      </c>
    </row>
    <row r="20" spans="1:30" x14ac:dyDescent="0.25">
      <c r="A20" s="137" t="s">
        <v>267</v>
      </c>
      <c r="B20" s="234"/>
      <c r="C20" s="236"/>
      <c r="D20" s="236"/>
      <c r="E20" s="236"/>
      <c r="F20" s="236"/>
      <c r="G20" s="236"/>
      <c r="H20" s="236"/>
      <c r="I20" s="236"/>
      <c r="J20" s="236"/>
      <c r="K20" s="236"/>
      <c r="L20" s="236"/>
      <c r="M20" s="236"/>
      <c r="N20" s="236"/>
      <c r="P20" s="267"/>
      <c r="Q20" s="267"/>
      <c r="R20" s="267"/>
      <c r="S20" s="267"/>
      <c r="T20" s="267"/>
      <c r="U20" s="267"/>
      <c r="V20" s="267"/>
      <c r="W20" s="267"/>
      <c r="X20" s="267"/>
      <c r="Y20" s="267"/>
      <c r="Z20" s="267"/>
      <c r="AA20" s="267"/>
      <c r="AC20" s="267"/>
      <c r="AD20" s="267"/>
    </row>
    <row r="21" spans="1:30" x14ac:dyDescent="0.25">
      <c r="A21" s="139" t="s">
        <v>573</v>
      </c>
      <c r="B21" s="234">
        <v>504</v>
      </c>
      <c r="C21" s="236">
        <v>62</v>
      </c>
      <c r="D21" s="236">
        <v>20</v>
      </c>
      <c r="E21" s="236">
        <v>46</v>
      </c>
      <c r="F21" s="236">
        <v>124</v>
      </c>
      <c r="G21" s="236">
        <v>59</v>
      </c>
      <c r="H21" s="236">
        <v>31</v>
      </c>
      <c r="I21" s="236">
        <v>19</v>
      </c>
      <c r="J21" s="236">
        <v>23</v>
      </c>
      <c r="K21" s="236">
        <v>31</v>
      </c>
      <c r="L21" s="236">
        <v>17</v>
      </c>
      <c r="M21" s="236">
        <v>13</v>
      </c>
      <c r="N21" s="236">
        <v>59</v>
      </c>
    </row>
    <row r="22" spans="1:30" s="267" customFormat="1" x14ac:dyDescent="0.25">
      <c r="A22" s="139" t="s">
        <v>586</v>
      </c>
      <c r="B22" s="234">
        <v>14</v>
      </c>
      <c r="C22" s="236" t="s">
        <v>262</v>
      </c>
      <c r="D22" s="236" t="s">
        <v>262</v>
      </c>
      <c r="E22" s="236">
        <v>2</v>
      </c>
      <c r="F22" s="236">
        <v>1</v>
      </c>
      <c r="G22" s="236">
        <v>1</v>
      </c>
      <c r="H22" s="236">
        <v>6</v>
      </c>
      <c r="I22" s="236" t="s">
        <v>262</v>
      </c>
      <c r="J22" s="236">
        <v>2</v>
      </c>
      <c r="K22" s="236" t="s">
        <v>262</v>
      </c>
      <c r="L22" s="236">
        <v>2</v>
      </c>
      <c r="M22" s="236" t="s">
        <v>262</v>
      </c>
      <c r="N22" s="236" t="s">
        <v>262</v>
      </c>
    </row>
    <row r="23" spans="1:30" s="267" customFormat="1" x14ac:dyDescent="0.25">
      <c r="A23" s="139" t="s">
        <v>546</v>
      </c>
      <c r="B23" s="234">
        <v>3293</v>
      </c>
      <c r="C23" s="236">
        <v>364</v>
      </c>
      <c r="D23" s="236">
        <v>225</v>
      </c>
      <c r="E23" s="236">
        <v>306</v>
      </c>
      <c r="F23" s="236">
        <v>838</v>
      </c>
      <c r="G23" s="236">
        <v>369</v>
      </c>
      <c r="H23" s="236">
        <v>245</v>
      </c>
      <c r="I23" s="236">
        <v>124</v>
      </c>
      <c r="J23" s="236">
        <v>155</v>
      </c>
      <c r="K23" s="236">
        <v>160</v>
      </c>
      <c r="L23" s="236">
        <v>141</v>
      </c>
      <c r="M23" s="236">
        <v>101</v>
      </c>
      <c r="N23" s="236">
        <v>265</v>
      </c>
    </row>
    <row r="24" spans="1:30" s="267" customFormat="1" x14ac:dyDescent="0.25">
      <c r="A24" s="139" t="s">
        <v>533</v>
      </c>
      <c r="B24" s="234">
        <v>477</v>
      </c>
      <c r="C24" s="236">
        <v>72</v>
      </c>
      <c r="D24" s="236">
        <v>17</v>
      </c>
      <c r="E24" s="236">
        <v>61</v>
      </c>
      <c r="F24" s="236">
        <v>112</v>
      </c>
      <c r="G24" s="236">
        <v>57</v>
      </c>
      <c r="H24" s="236">
        <v>19</v>
      </c>
      <c r="I24" s="236">
        <v>20</v>
      </c>
      <c r="J24" s="236">
        <v>31</v>
      </c>
      <c r="K24" s="236">
        <v>16</v>
      </c>
      <c r="L24" s="236">
        <v>18</v>
      </c>
      <c r="M24" s="236">
        <v>11</v>
      </c>
      <c r="N24" s="236">
        <v>43</v>
      </c>
      <c r="P24" s="221"/>
      <c r="Q24" s="221"/>
      <c r="R24" s="221"/>
      <c r="S24" s="221"/>
      <c r="T24" s="221"/>
      <c r="U24" s="221"/>
      <c r="V24" s="221"/>
      <c r="W24" s="221"/>
      <c r="X24" s="221"/>
      <c r="Y24" s="221"/>
      <c r="Z24" s="221"/>
      <c r="AA24" s="221"/>
      <c r="AC24" s="221"/>
      <c r="AD24" s="221"/>
    </row>
    <row r="25" spans="1:30" ht="13.5" customHeight="1" x14ac:dyDescent="0.25">
      <c r="A25" s="137" t="s">
        <v>268</v>
      </c>
      <c r="B25" s="234"/>
      <c r="C25" s="236"/>
      <c r="D25" s="236"/>
      <c r="E25" s="236"/>
      <c r="F25" s="236"/>
      <c r="G25" s="236"/>
      <c r="H25" s="236"/>
      <c r="I25" s="236"/>
      <c r="J25" s="236"/>
      <c r="K25" s="236"/>
      <c r="L25" s="236"/>
      <c r="M25" s="236"/>
      <c r="N25" s="236"/>
    </row>
    <row r="26" spans="1:30" s="267" customFormat="1" x14ac:dyDescent="0.25">
      <c r="A26" s="139" t="s">
        <v>592</v>
      </c>
      <c r="B26" s="234">
        <v>1447</v>
      </c>
      <c r="C26" s="236">
        <v>209</v>
      </c>
      <c r="D26" s="236">
        <v>114</v>
      </c>
      <c r="E26" s="236">
        <v>54</v>
      </c>
      <c r="F26" s="236">
        <v>243</v>
      </c>
      <c r="G26" s="236">
        <v>195</v>
      </c>
      <c r="H26" s="236">
        <v>192</v>
      </c>
      <c r="I26" s="236">
        <v>42</v>
      </c>
      <c r="J26" s="236">
        <v>110</v>
      </c>
      <c r="K26" s="236">
        <v>48</v>
      </c>
      <c r="L26" s="236">
        <v>58</v>
      </c>
      <c r="M26" s="236">
        <v>51</v>
      </c>
      <c r="N26" s="236">
        <v>131</v>
      </c>
      <c r="O26" s="267" t="s">
        <v>262</v>
      </c>
    </row>
    <row r="27" spans="1:30" s="267" customFormat="1" x14ac:dyDescent="0.25">
      <c r="A27" s="139" t="s">
        <v>549</v>
      </c>
      <c r="B27" s="234">
        <v>31</v>
      </c>
      <c r="C27" s="236">
        <v>8</v>
      </c>
      <c r="D27" s="236" t="s">
        <v>262</v>
      </c>
      <c r="E27" s="236" t="s">
        <v>262</v>
      </c>
      <c r="F27" s="236">
        <v>4</v>
      </c>
      <c r="G27" s="236">
        <v>3</v>
      </c>
      <c r="H27" s="236">
        <v>11</v>
      </c>
      <c r="I27" s="236" t="s">
        <v>262</v>
      </c>
      <c r="J27" s="236" t="s">
        <v>262</v>
      </c>
      <c r="K27" s="236">
        <v>1</v>
      </c>
      <c r="L27" s="236">
        <v>2</v>
      </c>
      <c r="M27" s="236" t="s">
        <v>262</v>
      </c>
      <c r="N27" s="236">
        <v>2</v>
      </c>
      <c r="O27" s="267" t="s">
        <v>262</v>
      </c>
    </row>
    <row r="28" spans="1:30" s="267" customFormat="1" ht="20.399999999999999" x14ac:dyDescent="0.25">
      <c r="A28" s="276" t="s">
        <v>578</v>
      </c>
      <c r="B28" s="237">
        <v>22</v>
      </c>
      <c r="C28" s="238">
        <v>2</v>
      </c>
      <c r="D28" s="238" t="s">
        <v>262</v>
      </c>
      <c r="E28" s="238" t="s">
        <v>262</v>
      </c>
      <c r="F28" s="238">
        <v>2</v>
      </c>
      <c r="G28" s="238">
        <v>4</v>
      </c>
      <c r="H28" s="238">
        <v>11</v>
      </c>
      <c r="I28" s="238" t="s">
        <v>262</v>
      </c>
      <c r="J28" s="238" t="s">
        <v>262</v>
      </c>
      <c r="K28" s="238">
        <v>1</v>
      </c>
      <c r="L28" s="238">
        <v>1</v>
      </c>
      <c r="M28" s="238" t="s">
        <v>262</v>
      </c>
      <c r="N28" s="238">
        <v>1</v>
      </c>
      <c r="O28" s="267" t="s">
        <v>262</v>
      </c>
    </row>
    <row r="29" spans="1:30" ht="13.5" customHeight="1" x14ac:dyDescent="0.25"/>
    <row r="30" spans="1:30" x14ac:dyDescent="0.25">
      <c r="A30" s="68" t="s">
        <v>147</v>
      </c>
    </row>
    <row r="31" spans="1:30" ht="13.5" customHeight="1" x14ac:dyDescent="0.25"/>
    <row r="32" spans="1:30" ht="13.5" customHeight="1" x14ac:dyDescent="0.25"/>
    <row r="33" ht="13.5" customHeight="1" x14ac:dyDescent="0.25"/>
  </sheetData>
  <mergeCells count="2">
    <mergeCell ref="A3:A4"/>
    <mergeCell ref="B3:N3"/>
  </mergeCells>
  <hyperlinks>
    <hyperlink ref="A30" location="Kazalo!A1" display="nazaj na kazalo" xr:uid="{00000000-0004-0000-2B00-000000000000}"/>
  </hyperlinks>
  <pageMargins left="0.51181102362204722" right="0.51181102362204722" top="0.74803149606299213" bottom="0.74803149606299213" header="0.31496062992125984" footer="0.31496062992125984"/>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P38"/>
  <sheetViews>
    <sheetView showGridLines="0" tabSelected="1" zoomScaleNormal="100" workbookViewId="0"/>
  </sheetViews>
  <sheetFormatPr defaultColWidth="9.109375" defaultRowHeight="15" customHeight="1" x14ac:dyDescent="0.2"/>
  <cols>
    <col min="1" max="1" width="34.88671875" style="6" customWidth="1"/>
    <col min="2" max="3" width="7.88671875" style="6" customWidth="1"/>
    <col min="4" max="4" width="9.5546875" style="6" bestFit="1" customWidth="1"/>
    <col min="5" max="5" width="9.33203125" style="10" customWidth="1"/>
    <col min="6" max="7" width="8" style="6" customWidth="1"/>
    <col min="8" max="8" width="10" style="6" bestFit="1" customWidth="1"/>
    <col min="9" max="9" width="8.33203125" style="6" customWidth="1"/>
    <col min="10" max="10" width="9.109375" style="6" customWidth="1"/>
    <col min="11" max="11" width="8.6640625" style="6" hidden="1" customWidth="1"/>
    <col min="12" max="13" width="6.5546875" style="6" hidden="1" customWidth="1"/>
    <col min="14" max="14" width="9.109375" style="6" customWidth="1"/>
    <col min="15" max="16384" width="9.109375" style="6"/>
  </cols>
  <sheetData>
    <row r="1" spans="1:16" ht="15" customHeight="1" x14ac:dyDescent="0.25">
      <c r="A1" s="9" t="s">
        <v>148</v>
      </c>
      <c r="B1" s="1"/>
      <c r="C1" s="1"/>
      <c r="D1" s="1"/>
      <c r="E1" s="64"/>
      <c r="F1" s="1"/>
      <c r="G1" s="1"/>
      <c r="H1" s="1"/>
      <c r="I1" s="1"/>
      <c r="J1" s="1"/>
      <c r="K1" s="247"/>
      <c r="L1" s="247"/>
      <c r="M1" s="1"/>
    </row>
    <row r="2" spans="1:16" ht="15" customHeight="1" x14ac:dyDescent="0.2">
      <c r="A2" s="1"/>
      <c r="B2" s="1"/>
      <c r="C2" s="1"/>
      <c r="D2" s="1"/>
      <c r="E2" s="64"/>
      <c r="F2" s="1"/>
      <c r="G2" s="1"/>
      <c r="H2" s="1"/>
      <c r="I2" s="1"/>
      <c r="J2" s="1"/>
      <c r="K2" s="247"/>
      <c r="L2" s="247"/>
      <c r="M2" s="1"/>
    </row>
    <row r="3" spans="1:16" ht="15" customHeight="1" x14ac:dyDescent="0.2">
      <c r="A3" s="372"/>
      <c r="B3" s="273"/>
      <c r="C3" s="274"/>
      <c r="D3" s="274"/>
      <c r="E3" s="165"/>
      <c r="F3" s="378" t="s">
        <v>63</v>
      </c>
      <c r="G3" s="378"/>
      <c r="H3" s="378"/>
      <c r="I3" s="2"/>
      <c r="J3" s="2"/>
      <c r="K3" s="248"/>
      <c r="L3" s="248"/>
      <c r="M3" s="2"/>
    </row>
    <row r="4" spans="1:16" ht="15" customHeight="1" x14ac:dyDescent="0.2">
      <c r="A4" s="373"/>
      <c r="B4" s="375" t="s">
        <v>144</v>
      </c>
      <c r="C4" s="376"/>
      <c r="D4" s="376"/>
      <c r="E4" s="377"/>
      <c r="F4" s="141" t="s">
        <v>587</v>
      </c>
      <c r="G4" s="141" t="s">
        <v>587</v>
      </c>
      <c r="H4" s="141" t="s">
        <v>599</v>
      </c>
      <c r="I4" s="2"/>
      <c r="J4" s="2"/>
      <c r="K4" s="248"/>
      <c r="L4" s="248"/>
      <c r="M4" s="2"/>
    </row>
    <row r="5" spans="1:16" ht="15" customHeight="1" x14ac:dyDescent="0.2">
      <c r="A5" s="374"/>
      <c r="B5" s="166" t="s">
        <v>540</v>
      </c>
      <c r="C5" s="167" t="s">
        <v>551</v>
      </c>
      <c r="D5" s="167" t="s">
        <v>589</v>
      </c>
      <c r="E5" s="168" t="s">
        <v>587</v>
      </c>
      <c r="F5" s="167" t="s">
        <v>583</v>
      </c>
      <c r="G5" s="167" t="s">
        <v>550</v>
      </c>
      <c r="H5" s="167" t="s">
        <v>600</v>
      </c>
      <c r="I5" s="2"/>
      <c r="J5" s="2"/>
      <c r="K5" s="248" t="s">
        <v>551</v>
      </c>
      <c r="L5" s="248" t="s">
        <v>550</v>
      </c>
      <c r="M5" s="270" t="s">
        <v>583</v>
      </c>
    </row>
    <row r="6" spans="1:16" ht="15" customHeight="1" x14ac:dyDescent="0.2">
      <c r="A6" s="21" t="s">
        <v>0</v>
      </c>
      <c r="B6" s="22">
        <v>933737.75000000023</v>
      </c>
      <c r="C6" s="23">
        <v>944008.16666666663</v>
      </c>
      <c r="D6" s="24">
        <f>SUM(D8:D28)</f>
        <v>940987.24999999977</v>
      </c>
      <c r="E6" s="275">
        <f>SUM(E8:E28)</f>
        <v>941267</v>
      </c>
      <c r="F6" s="75">
        <f>+E6/M6*100</f>
        <v>99.617412544635201</v>
      </c>
      <c r="G6" s="75">
        <f>+E6/L6*100</f>
        <v>100.30135149967126</v>
      </c>
      <c r="H6" s="76">
        <f>+D6/K6*100</f>
        <v>99.679990409687463</v>
      </c>
      <c r="I6" s="2"/>
      <c r="J6" s="210"/>
      <c r="K6" s="205">
        <v>944008.16666666663</v>
      </c>
      <c r="L6" s="205">
        <v>938439</v>
      </c>
      <c r="M6" s="17">
        <v>944882</v>
      </c>
      <c r="O6" s="7"/>
      <c r="P6" s="7"/>
    </row>
    <row r="7" spans="1:16" ht="12.75" customHeight="1" x14ac:dyDescent="0.2">
      <c r="A7" s="11"/>
      <c r="B7" s="15"/>
      <c r="C7" s="16"/>
      <c r="D7" s="16"/>
      <c r="E7" s="65"/>
      <c r="F7" s="78"/>
      <c r="G7" s="78"/>
      <c r="H7" s="79"/>
      <c r="I7" s="2"/>
      <c r="J7" s="210"/>
      <c r="K7" s="205"/>
      <c r="L7" s="205"/>
      <c r="M7" s="17"/>
    </row>
    <row r="8" spans="1:16" ht="15" customHeight="1" x14ac:dyDescent="0.2">
      <c r="A8" s="18" t="s">
        <v>2</v>
      </c>
      <c r="B8" s="12">
        <v>24275.083333333332</v>
      </c>
      <c r="C8" s="13">
        <v>23572.75</v>
      </c>
      <c r="D8" s="13">
        <v>22781.75</v>
      </c>
      <c r="E8" s="14">
        <v>22679</v>
      </c>
      <c r="F8" s="81">
        <f t="shared" ref="F8:F27" si="0">+E8/M8*100</f>
        <v>99.955925779011849</v>
      </c>
      <c r="G8" s="81">
        <f t="shared" ref="G8:G27" si="1">+E8/L8*100</f>
        <v>96.712153518123671</v>
      </c>
      <c r="H8" s="81">
        <f t="shared" ref="H8:H27" si="2">+D8/K8*100</f>
        <v>96.644430539500064</v>
      </c>
      <c r="I8" s="3"/>
      <c r="J8" s="217"/>
      <c r="K8" s="198">
        <v>23572.75</v>
      </c>
      <c r="L8" s="198">
        <v>23450</v>
      </c>
      <c r="M8" s="13">
        <v>22689</v>
      </c>
      <c r="O8" s="7"/>
      <c r="P8" s="7"/>
    </row>
    <row r="9" spans="1:16" ht="15" customHeight="1" x14ac:dyDescent="0.2">
      <c r="A9" s="18" t="s">
        <v>3</v>
      </c>
      <c r="B9" s="12">
        <v>2281.6666666666665</v>
      </c>
      <c r="C9" s="13">
        <v>2199.1666666666665</v>
      </c>
      <c r="D9" s="13">
        <v>2068.6666666666665</v>
      </c>
      <c r="E9" s="14">
        <v>2033</v>
      </c>
      <c r="F9" s="81">
        <f t="shared" si="0"/>
        <v>99.950835791543753</v>
      </c>
      <c r="G9" s="81">
        <f t="shared" si="1"/>
        <v>95.133364529714555</v>
      </c>
      <c r="H9" s="81">
        <f t="shared" si="2"/>
        <v>94.065934065934059</v>
      </c>
      <c r="I9" s="3"/>
      <c r="J9" s="217"/>
      <c r="K9" s="198">
        <v>2199.1666666666665</v>
      </c>
      <c r="L9" s="198">
        <v>2137</v>
      </c>
      <c r="M9" s="13">
        <v>2034</v>
      </c>
      <c r="O9" s="7"/>
      <c r="P9" s="7"/>
    </row>
    <row r="10" spans="1:16" ht="15" customHeight="1" x14ac:dyDescent="0.2">
      <c r="A10" s="18" t="s">
        <v>4</v>
      </c>
      <c r="B10" s="12">
        <v>211446.66666666666</v>
      </c>
      <c r="C10" s="13">
        <v>211216.08333333334</v>
      </c>
      <c r="D10" s="13">
        <v>207317.16666666666</v>
      </c>
      <c r="E10" s="14">
        <v>206224</v>
      </c>
      <c r="F10" s="81">
        <f t="shared" si="0"/>
        <v>99.548175323421503</v>
      </c>
      <c r="G10" s="81">
        <f t="shared" si="1"/>
        <v>98.517159672857915</v>
      </c>
      <c r="H10" s="81">
        <f t="shared" si="2"/>
        <v>98.154062604923155</v>
      </c>
      <c r="I10" s="3"/>
      <c r="J10" s="217"/>
      <c r="K10" s="198">
        <v>211216.08333333334</v>
      </c>
      <c r="L10" s="198">
        <v>209328</v>
      </c>
      <c r="M10" s="13">
        <v>207160</v>
      </c>
      <c r="O10" s="7"/>
      <c r="P10" s="7"/>
    </row>
    <row r="11" spans="1:16" ht="15" customHeight="1" x14ac:dyDescent="0.2">
      <c r="A11" s="18" t="s">
        <v>5</v>
      </c>
      <c r="B11" s="12">
        <v>8246.25</v>
      </c>
      <c r="C11" s="13">
        <v>8423</v>
      </c>
      <c r="D11" s="13">
        <v>8577.6666666666661</v>
      </c>
      <c r="E11" s="14">
        <v>8670</v>
      </c>
      <c r="F11" s="81">
        <f t="shared" si="0"/>
        <v>99.965409892770666</v>
      </c>
      <c r="G11" s="81">
        <f t="shared" si="1"/>
        <v>102.67645665561345</v>
      </c>
      <c r="H11" s="81">
        <f t="shared" si="2"/>
        <v>101.8362420356959</v>
      </c>
      <c r="I11" s="4"/>
      <c r="J11" s="218"/>
      <c r="K11" s="198">
        <v>8423</v>
      </c>
      <c r="L11" s="198">
        <v>8444</v>
      </c>
      <c r="M11" s="13">
        <v>8673</v>
      </c>
      <c r="O11" s="7"/>
      <c r="P11" s="7"/>
    </row>
    <row r="12" spans="1:16" ht="15" customHeight="1" x14ac:dyDescent="0.2">
      <c r="A12" s="18" t="s">
        <v>6</v>
      </c>
      <c r="B12" s="12">
        <v>10726.666666666666</v>
      </c>
      <c r="C12" s="13">
        <v>10823.5</v>
      </c>
      <c r="D12" s="13">
        <v>10901.833333333334</v>
      </c>
      <c r="E12" s="14">
        <v>10949</v>
      </c>
      <c r="F12" s="81">
        <f t="shared" si="0"/>
        <v>99.626933575978157</v>
      </c>
      <c r="G12" s="81">
        <f t="shared" si="1"/>
        <v>101.85116279069769</v>
      </c>
      <c r="H12" s="81">
        <f t="shared" si="2"/>
        <v>100.72373385072603</v>
      </c>
      <c r="I12" s="4"/>
      <c r="J12" s="218"/>
      <c r="K12" s="198">
        <v>10823.5</v>
      </c>
      <c r="L12" s="198">
        <v>10750</v>
      </c>
      <c r="M12" s="13">
        <v>10990</v>
      </c>
      <c r="O12" s="7"/>
      <c r="P12" s="7"/>
    </row>
    <row r="13" spans="1:16" ht="15" customHeight="1" x14ac:dyDescent="0.2">
      <c r="A13" s="18" t="s">
        <v>7</v>
      </c>
      <c r="B13" s="12">
        <v>75667.666666666672</v>
      </c>
      <c r="C13" s="13">
        <v>79669.083333333328</v>
      </c>
      <c r="D13" s="13">
        <v>78524.5</v>
      </c>
      <c r="E13" s="14">
        <v>77210</v>
      </c>
      <c r="F13" s="81">
        <f t="shared" si="0"/>
        <v>97.413575574060047</v>
      </c>
      <c r="G13" s="81">
        <f t="shared" si="1"/>
        <v>99.639948895972324</v>
      </c>
      <c r="H13" s="81">
        <f t="shared" si="2"/>
        <v>98.563328099879826</v>
      </c>
      <c r="I13" s="5"/>
      <c r="J13" s="217"/>
      <c r="K13" s="198">
        <v>79669.083333333328</v>
      </c>
      <c r="L13" s="198">
        <v>77489</v>
      </c>
      <c r="M13" s="13">
        <v>79260</v>
      </c>
      <c r="O13" s="7"/>
      <c r="P13" s="7"/>
    </row>
    <row r="14" spans="1:16" ht="15" customHeight="1" x14ac:dyDescent="0.2">
      <c r="A14" s="18" t="s">
        <v>8</v>
      </c>
      <c r="B14" s="12">
        <v>116514.08333333333</v>
      </c>
      <c r="C14" s="13">
        <v>116540.66666666667</v>
      </c>
      <c r="D14" s="13">
        <v>115506.83333333333</v>
      </c>
      <c r="E14" s="14">
        <v>115364</v>
      </c>
      <c r="F14" s="81">
        <f t="shared" si="0"/>
        <v>99.916854321843061</v>
      </c>
      <c r="G14" s="81">
        <f t="shared" si="1"/>
        <v>99.651886979882008</v>
      </c>
      <c r="H14" s="81">
        <f t="shared" si="2"/>
        <v>99.112899073856894</v>
      </c>
      <c r="I14" s="5"/>
      <c r="J14" s="217"/>
      <c r="K14" s="198">
        <v>116540.66666666667</v>
      </c>
      <c r="L14" s="198">
        <v>115767</v>
      </c>
      <c r="M14" s="13">
        <v>115460</v>
      </c>
      <c r="O14" s="7"/>
      <c r="P14" s="7"/>
    </row>
    <row r="15" spans="1:16" ht="15" customHeight="1" x14ac:dyDescent="0.2">
      <c r="A15" s="18" t="s">
        <v>9</v>
      </c>
      <c r="B15" s="12">
        <v>57384.666666666664</v>
      </c>
      <c r="C15" s="13">
        <v>57750.25</v>
      </c>
      <c r="D15" s="13">
        <v>58101.5</v>
      </c>
      <c r="E15" s="14">
        <v>58025</v>
      </c>
      <c r="F15" s="81">
        <f t="shared" si="0"/>
        <v>99.903582927291197</v>
      </c>
      <c r="G15" s="81">
        <f t="shared" si="1"/>
        <v>100.51448170731707</v>
      </c>
      <c r="H15" s="81">
        <f t="shared" si="2"/>
        <v>100.60822247522738</v>
      </c>
      <c r="I15" s="5"/>
      <c r="J15" s="217"/>
      <c r="K15" s="198">
        <v>57750.25</v>
      </c>
      <c r="L15" s="198">
        <v>57728</v>
      </c>
      <c r="M15" s="13">
        <v>58081</v>
      </c>
      <c r="O15" s="7"/>
      <c r="P15" s="7"/>
    </row>
    <row r="16" spans="1:16" ht="15" customHeight="1" x14ac:dyDescent="0.2">
      <c r="A16" s="18" t="s">
        <v>10</v>
      </c>
      <c r="B16" s="12">
        <v>38324.583333333336</v>
      </c>
      <c r="C16" s="13">
        <v>38700.166666666664</v>
      </c>
      <c r="D16" s="13">
        <v>38741.666666666664</v>
      </c>
      <c r="E16" s="14">
        <v>38496</v>
      </c>
      <c r="F16" s="81">
        <f t="shared" si="0"/>
        <v>99.787443620716459</v>
      </c>
      <c r="G16" s="81">
        <f t="shared" si="1"/>
        <v>99.782270606531881</v>
      </c>
      <c r="H16" s="81">
        <f t="shared" si="2"/>
        <v>100.10723468029855</v>
      </c>
      <c r="I16" s="5"/>
      <c r="J16" s="217"/>
      <c r="K16" s="198">
        <v>38700.166666666664</v>
      </c>
      <c r="L16" s="198">
        <v>38580</v>
      </c>
      <c r="M16" s="13">
        <v>38578</v>
      </c>
      <c r="O16" s="7"/>
      <c r="P16" s="7"/>
    </row>
    <row r="17" spans="1:16" ht="15" customHeight="1" x14ac:dyDescent="0.2">
      <c r="A17" s="18" t="s">
        <v>11</v>
      </c>
      <c r="B17" s="12">
        <v>32788.083333333336</v>
      </c>
      <c r="C17" s="13">
        <v>33915.75</v>
      </c>
      <c r="D17" s="13">
        <v>33813.75</v>
      </c>
      <c r="E17" s="14">
        <v>34039</v>
      </c>
      <c r="F17" s="81">
        <f t="shared" si="0"/>
        <v>100.09409827388478</v>
      </c>
      <c r="G17" s="81">
        <f t="shared" si="1"/>
        <v>99.13790592689675</v>
      </c>
      <c r="H17" s="81">
        <f t="shared" si="2"/>
        <v>99.699254771013472</v>
      </c>
      <c r="I17" s="5"/>
      <c r="J17" s="217"/>
      <c r="K17" s="198">
        <v>33915.75</v>
      </c>
      <c r="L17" s="198">
        <v>34335</v>
      </c>
      <c r="M17" s="13">
        <v>34007</v>
      </c>
      <c r="O17" s="7"/>
      <c r="P17" s="7"/>
    </row>
    <row r="18" spans="1:16" ht="15" customHeight="1" x14ac:dyDescent="0.2">
      <c r="A18" s="18" t="s">
        <v>12</v>
      </c>
      <c r="B18" s="12">
        <v>18863.416666666668</v>
      </c>
      <c r="C18" s="13">
        <v>18621.166666666668</v>
      </c>
      <c r="D18" s="13">
        <v>18601.75</v>
      </c>
      <c r="E18" s="14">
        <v>18596</v>
      </c>
      <c r="F18" s="81">
        <f t="shared" si="0"/>
        <v>99.662361326973581</v>
      </c>
      <c r="G18" s="81">
        <f t="shared" si="1"/>
        <v>100.188567426324</v>
      </c>
      <c r="H18" s="81">
        <f t="shared" si="2"/>
        <v>99.895727979807916</v>
      </c>
      <c r="I18" s="5"/>
      <c r="J18" s="217"/>
      <c r="K18" s="198">
        <v>18621.166666666668</v>
      </c>
      <c r="L18" s="198">
        <v>18561</v>
      </c>
      <c r="M18" s="13">
        <v>18659</v>
      </c>
      <c r="O18" s="7"/>
      <c r="P18" s="7"/>
    </row>
    <row r="19" spans="1:16" ht="15" customHeight="1" x14ac:dyDescent="0.2">
      <c r="A19" s="18" t="s">
        <v>13</v>
      </c>
      <c r="B19" s="12">
        <v>4925.833333333333</v>
      </c>
      <c r="C19" s="13">
        <v>5258.25</v>
      </c>
      <c r="D19" s="13">
        <v>5393.416666666667</v>
      </c>
      <c r="E19" s="14">
        <v>5412</v>
      </c>
      <c r="F19" s="81">
        <f t="shared" si="0"/>
        <v>99.94459833795014</v>
      </c>
      <c r="G19" s="81">
        <f t="shared" si="1"/>
        <v>101.27245508982037</v>
      </c>
      <c r="H19" s="81">
        <f t="shared" si="2"/>
        <v>102.57056371733309</v>
      </c>
      <c r="I19" s="5"/>
      <c r="J19" s="217"/>
      <c r="K19" s="198">
        <v>5258.25</v>
      </c>
      <c r="L19" s="198">
        <v>5344</v>
      </c>
      <c r="M19" s="13">
        <v>5415</v>
      </c>
      <c r="O19" s="7"/>
      <c r="P19" s="7"/>
    </row>
    <row r="20" spans="1:16" ht="15" customHeight="1" x14ac:dyDescent="0.2">
      <c r="A20" s="18" t="s">
        <v>14</v>
      </c>
      <c r="B20" s="12">
        <v>61089.583333333336</v>
      </c>
      <c r="C20" s="13">
        <v>61907.833333333336</v>
      </c>
      <c r="D20" s="13">
        <v>61688.25</v>
      </c>
      <c r="E20" s="14">
        <v>61911</v>
      </c>
      <c r="F20" s="81">
        <f t="shared" si="0"/>
        <v>99.727770618556704</v>
      </c>
      <c r="G20" s="81">
        <f t="shared" si="1"/>
        <v>100.97367648497897</v>
      </c>
      <c r="H20" s="81">
        <f t="shared" si="2"/>
        <v>99.645306059814715</v>
      </c>
      <c r="I20" s="5"/>
      <c r="J20" s="217"/>
      <c r="K20" s="198">
        <v>61907.833333333336</v>
      </c>
      <c r="L20" s="198">
        <v>61314</v>
      </c>
      <c r="M20" s="13">
        <v>62080</v>
      </c>
      <c r="O20" s="7"/>
      <c r="P20" s="7"/>
    </row>
    <row r="21" spans="1:16" ht="15" customHeight="1" x14ac:dyDescent="0.2">
      <c r="A21" s="18" t="s">
        <v>15</v>
      </c>
      <c r="B21" s="12">
        <v>34279.25</v>
      </c>
      <c r="C21" s="13">
        <v>33946.166666666664</v>
      </c>
      <c r="D21" s="13">
        <v>32682.666666666668</v>
      </c>
      <c r="E21" s="14">
        <v>32354</v>
      </c>
      <c r="F21" s="81">
        <f t="shared" si="0"/>
        <v>99.075208231259182</v>
      </c>
      <c r="G21" s="81">
        <f t="shared" si="1"/>
        <v>100.50947499223362</v>
      </c>
      <c r="H21" s="81">
        <f t="shared" si="2"/>
        <v>96.277930252311279</v>
      </c>
      <c r="I21" s="5"/>
      <c r="J21" s="217"/>
      <c r="K21" s="198">
        <v>33946.166666666664</v>
      </c>
      <c r="L21" s="198">
        <v>32190</v>
      </c>
      <c r="M21" s="13">
        <v>32656</v>
      </c>
      <c r="O21" s="7"/>
      <c r="P21" s="7"/>
    </row>
    <row r="22" spans="1:16" ht="15" customHeight="1" x14ac:dyDescent="0.2">
      <c r="A22" s="18" t="s">
        <v>16</v>
      </c>
      <c r="B22" s="12">
        <v>49197.833333333336</v>
      </c>
      <c r="C22" s="13">
        <v>49708.333333333336</v>
      </c>
      <c r="D22" s="13">
        <v>50326.083333333336</v>
      </c>
      <c r="E22" s="14">
        <v>50949</v>
      </c>
      <c r="F22" s="81">
        <f t="shared" si="0"/>
        <v>99.962721707738183</v>
      </c>
      <c r="G22" s="81">
        <f t="shared" si="1"/>
        <v>102.72182906913446</v>
      </c>
      <c r="H22" s="81">
        <f t="shared" si="2"/>
        <v>101.24274937133278</v>
      </c>
      <c r="I22" s="5"/>
      <c r="J22" s="217"/>
      <c r="K22" s="198">
        <v>49708.333333333336</v>
      </c>
      <c r="L22" s="198">
        <v>49599</v>
      </c>
      <c r="M22" s="13">
        <v>50968</v>
      </c>
      <c r="O22" s="7"/>
      <c r="P22" s="7"/>
    </row>
    <row r="23" spans="1:16" ht="15" customHeight="1" x14ac:dyDescent="0.2">
      <c r="A23" s="18" t="s">
        <v>17</v>
      </c>
      <c r="B23" s="12">
        <v>79105.583333333328</v>
      </c>
      <c r="C23" s="13">
        <v>80461.25</v>
      </c>
      <c r="D23" s="13">
        <v>81725.166666666672</v>
      </c>
      <c r="E23" s="14">
        <v>82560</v>
      </c>
      <c r="F23" s="81">
        <f t="shared" si="0"/>
        <v>100.14313092841027</v>
      </c>
      <c r="G23" s="81">
        <f t="shared" si="1"/>
        <v>101.8995075350835</v>
      </c>
      <c r="H23" s="81">
        <f t="shared" si="2"/>
        <v>101.57083896492618</v>
      </c>
      <c r="I23" s="5"/>
      <c r="J23" s="217"/>
      <c r="K23" s="198">
        <v>80461.25</v>
      </c>
      <c r="L23" s="198">
        <v>81021</v>
      </c>
      <c r="M23" s="13">
        <v>82442</v>
      </c>
      <c r="O23" s="7"/>
      <c r="P23" s="7"/>
    </row>
    <row r="24" spans="1:16" ht="15" customHeight="1" x14ac:dyDescent="0.2">
      <c r="A24" s="18" t="s">
        <v>18</v>
      </c>
      <c r="B24" s="12">
        <v>73906.416666666672</v>
      </c>
      <c r="C24" s="13">
        <v>75987.25</v>
      </c>
      <c r="D24" s="13">
        <v>78571.666666666672</v>
      </c>
      <c r="E24" s="14">
        <v>80186</v>
      </c>
      <c r="F24" s="81">
        <f t="shared" si="0"/>
        <v>100.35794743429287</v>
      </c>
      <c r="G24" s="81">
        <f t="shared" si="1"/>
        <v>104.17283758152102</v>
      </c>
      <c r="H24" s="81">
        <f t="shared" si="2"/>
        <v>103.40111882804901</v>
      </c>
      <c r="I24" s="5"/>
      <c r="J24" s="217"/>
      <c r="K24" s="198">
        <v>75987.25</v>
      </c>
      <c r="L24" s="198">
        <v>76974</v>
      </c>
      <c r="M24" s="13">
        <v>79900</v>
      </c>
      <c r="O24" s="7"/>
      <c r="P24" s="7"/>
    </row>
    <row r="25" spans="1:16" ht="15" customHeight="1" x14ac:dyDescent="0.2">
      <c r="A25" s="18" t="s">
        <v>19</v>
      </c>
      <c r="B25" s="12">
        <v>16100</v>
      </c>
      <c r="C25" s="13">
        <v>16241.833333333334</v>
      </c>
      <c r="D25" s="13">
        <v>16388.166666666668</v>
      </c>
      <c r="E25" s="14">
        <v>16350</v>
      </c>
      <c r="F25" s="81">
        <f t="shared" si="0"/>
        <v>99.81684981684981</v>
      </c>
      <c r="G25" s="81">
        <f t="shared" si="1"/>
        <v>100.68974011577781</v>
      </c>
      <c r="H25" s="81">
        <f t="shared" si="2"/>
        <v>100.9009656134878</v>
      </c>
      <c r="I25" s="5"/>
      <c r="J25" s="217"/>
      <c r="K25" s="198">
        <v>16241.833333333334</v>
      </c>
      <c r="L25" s="198">
        <v>16238</v>
      </c>
      <c r="M25" s="13">
        <v>16380</v>
      </c>
      <c r="O25" s="7"/>
      <c r="P25" s="7"/>
    </row>
    <row r="26" spans="1:16" ht="15" customHeight="1" x14ac:dyDescent="0.2">
      <c r="A26" s="18" t="s">
        <v>20</v>
      </c>
      <c r="B26" s="12">
        <v>17893.333333333332</v>
      </c>
      <c r="C26" s="13">
        <v>18397</v>
      </c>
      <c r="D26" s="13">
        <v>18576.666666666668</v>
      </c>
      <c r="E26" s="14">
        <v>18545</v>
      </c>
      <c r="F26" s="81">
        <f t="shared" si="0"/>
        <v>99.033429456370826</v>
      </c>
      <c r="G26" s="81">
        <f t="shared" si="1"/>
        <v>100.12958263592679</v>
      </c>
      <c r="H26" s="81">
        <f t="shared" si="2"/>
        <v>100.97660850500989</v>
      </c>
      <c r="I26" s="5"/>
      <c r="J26" s="217"/>
      <c r="K26" s="198">
        <v>18397</v>
      </c>
      <c r="L26" s="198">
        <v>18521</v>
      </c>
      <c r="M26" s="13">
        <v>18726</v>
      </c>
      <c r="O26" s="7"/>
      <c r="P26" s="7"/>
    </row>
    <row r="27" spans="1:16" ht="15" customHeight="1" x14ac:dyDescent="0.2">
      <c r="A27" s="18" t="s">
        <v>21</v>
      </c>
      <c r="B27" s="12">
        <v>721.08333333333337</v>
      </c>
      <c r="C27" s="13">
        <v>668.66666666666663</v>
      </c>
      <c r="D27" s="13">
        <v>698.08333333333337</v>
      </c>
      <c r="E27" s="14">
        <v>715</v>
      </c>
      <c r="F27" s="81">
        <f t="shared" si="0"/>
        <v>98.756906077348063</v>
      </c>
      <c r="G27" s="81">
        <f t="shared" si="1"/>
        <v>106.87593423019433</v>
      </c>
      <c r="H27" s="81">
        <f t="shared" si="2"/>
        <v>104.39930209371886</v>
      </c>
      <c r="I27" s="5"/>
      <c r="J27" s="217"/>
      <c r="K27" s="198">
        <v>668.66666666666663</v>
      </c>
      <c r="L27" s="198">
        <v>669</v>
      </c>
      <c r="M27" s="13">
        <v>724</v>
      </c>
    </row>
    <row r="28" spans="1:16" ht="15" customHeight="1" x14ac:dyDescent="0.2">
      <c r="A28" s="25" t="s">
        <v>483</v>
      </c>
      <c r="B28" s="26" t="s">
        <v>262</v>
      </c>
      <c r="C28" s="27" t="s">
        <v>262</v>
      </c>
      <c r="D28" s="27" t="s">
        <v>262</v>
      </c>
      <c r="E28" s="28" t="s">
        <v>262</v>
      </c>
      <c r="F28" s="83" t="s">
        <v>262</v>
      </c>
      <c r="G28" s="83" t="s">
        <v>262</v>
      </c>
      <c r="H28" s="83" t="s">
        <v>262</v>
      </c>
      <c r="I28" s="5"/>
      <c r="J28" s="217"/>
      <c r="K28" s="198" t="s">
        <v>262</v>
      </c>
      <c r="L28" s="198" t="s">
        <v>262</v>
      </c>
      <c r="M28" s="13" t="s">
        <v>262</v>
      </c>
    </row>
    <row r="29" spans="1:16" ht="15" customHeight="1" x14ac:dyDescent="0.2">
      <c r="A29" s="10"/>
      <c r="B29" s="10"/>
      <c r="C29" s="10"/>
      <c r="D29" s="58"/>
      <c r="F29" s="10"/>
      <c r="G29" s="10"/>
      <c r="H29" s="10"/>
      <c r="J29" s="219"/>
    </row>
    <row r="30" spans="1:16" ht="15" customHeight="1" x14ac:dyDescent="0.2">
      <c r="A30" s="6" t="s">
        <v>1</v>
      </c>
    </row>
    <row r="32" spans="1:16" s="66" customFormat="1" ht="15" customHeight="1" x14ac:dyDescent="0.25">
      <c r="A32" s="68" t="s">
        <v>147</v>
      </c>
      <c r="E32" s="67"/>
    </row>
    <row r="33" spans="5:5" s="66" customFormat="1" ht="15" customHeight="1" x14ac:dyDescent="0.25">
      <c r="E33" s="67"/>
    </row>
    <row r="34" spans="5:5" s="66" customFormat="1" ht="15" customHeight="1" x14ac:dyDescent="0.25">
      <c r="E34" s="67"/>
    </row>
    <row r="35" spans="5:5" s="66" customFormat="1" ht="15" customHeight="1" x14ac:dyDescent="0.25">
      <c r="E35" s="67"/>
    </row>
    <row r="36" spans="5:5" s="66" customFormat="1" ht="15" customHeight="1" x14ac:dyDescent="0.25">
      <c r="E36" s="67"/>
    </row>
    <row r="37" spans="5:5" s="66" customFormat="1" ht="15" customHeight="1" x14ac:dyDescent="0.25">
      <c r="E37" s="67"/>
    </row>
    <row r="38" spans="5:5" s="66" customFormat="1" ht="15" customHeight="1" x14ac:dyDescent="0.25">
      <c r="E38" s="67"/>
    </row>
  </sheetData>
  <mergeCells count="3">
    <mergeCell ref="A3:A5"/>
    <mergeCell ref="B4:E4"/>
    <mergeCell ref="F3:H3"/>
  </mergeCells>
  <phoneticPr fontId="3" type="noConversion"/>
  <hyperlinks>
    <hyperlink ref="A32" location="Kazalo!A1" display="nazaj na kazalo" xr:uid="{00000000-0004-0000-0200-000000000000}"/>
  </hyperlinks>
  <pageMargins left="0.43307086614173229" right="0.43307086614173229" top="0.98425196850393704" bottom="0.98425196850393704" header="0" footer="0"/>
  <pageSetup paperSize="9" orientation="portrait" horizontalDpi="300" verticalDpi="300" r:id="rId1"/>
  <headerFooter alignWithMargins="0"/>
  <ignoredErrors>
    <ignoredError sqref="G6:H6" evalErro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E34"/>
  <sheetViews>
    <sheetView showGridLines="0" tabSelected="1" workbookViewId="0"/>
  </sheetViews>
  <sheetFormatPr defaultColWidth="9.109375" defaultRowHeight="13.2" x14ac:dyDescent="0.25"/>
  <cols>
    <col min="1" max="1" width="39.109375" style="221" customWidth="1"/>
    <col min="2" max="2" width="7.44140625" style="221" customWidth="1"/>
    <col min="3" max="14" width="5.44140625" style="221" customWidth="1"/>
    <col min="15" max="15" width="3.6640625" style="221" customWidth="1"/>
    <col min="16" max="16" width="9.109375" style="221"/>
    <col min="17" max="19" width="5.33203125" style="221" customWidth="1"/>
    <col min="20" max="20" width="6.44140625" style="221" customWidth="1"/>
    <col min="21" max="24" width="5.33203125" style="221" customWidth="1"/>
    <col min="25" max="25" width="6.44140625" style="221" customWidth="1"/>
    <col min="26" max="26" width="5.33203125" style="221" customWidth="1"/>
    <col min="27" max="30" width="6.44140625" style="221" customWidth="1"/>
    <col min="31" max="31" width="5.33203125" style="221" customWidth="1"/>
    <col min="32" max="16384" width="9.109375" style="221"/>
  </cols>
  <sheetData>
    <row r="1" spans="1:14" x14ac:dyDescent="0.25">
      <c r="A1" s="9" t="s">
        <v>603</v>
      </c>
    </row>
    <row r="3" spans="1:14" ht="15" customHeight="1" x14ac:dyDescent="0.25">
      <c r="A3" s="392" t="s">
        <v>263</v>
      </c>
      <c r="B3" s="394" t="s">
        <v>264</v>
      </c>
      <c r="C3" s="395"/>
      <c r="D3" s="395"/>
      <c r="E3" s="395"/>
      <c r="F3" s="395"/>
      <c r="G3" s="395"/>
      <c r="H3" s="395"/>
      <c r="I3" s="395"/>
      <c r="J3" s="395"/>
      <c r="K3" s="395"/>
      <c r="L3" s="395"/>
      <c r="M3" s="395"/>
      <c r="N3" s="395"/>
    </row>
    <row r="4" spans="1:14" ht="15" customHeight="1" x14ac:dyDescent="0.25">
      <c r="A4" s="393"/>
      <c r="B4" s="233"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5.75" customHeight="1" x14ac:dyDescent="0.25">
      <c r="A5" s="134" t="s">
        <v>265</v>
      </c>
      <c r="B5" s="253">
        <f t="shared" ref="B5:N5" si="0">SUM(B7:B28)</f>
        <v>7794</v>
      </c>
      <c r="C5" s="235">
        <f t="shared" si="0"/>
        <v>888</v>
      </c>
      <c r="D5" s="235">
        <f t="shared" si="0"/>
        <v>501</v>
      </c>
      <c r="E5" s="235">
        <f t="shared" si="0"/>
        <v>568</v>
      </c>
      <c r="F5" s="235">
        <f t="shared" si="0"/>
        <v>1909</v>
      </c>
      <c r="G5" s="235">
        <f t="shared" si="0"/>
        <v>1045</v>
      </c>
      <c r="H5" s="235">
        <f t="shared" si="0"/>
        <v>642</v>
      </c>
      <c r="I5" s="235">
        <f t="shared" si="0"/>
        <v>255</v>
      </c>
      <c r="J5" s="235">
        <f t="shared" si="0"/>
        <v>452</v>
      </c>
      <c r="K5" s="235">
        <f t="shared" si="0"/>
        <v>314</v>
      </c>
      <c r="L5" s="235">
        <f t="shared" si="0"/>
        <v>326</v>
      </c>
      <c r="M5" s="235">
        <f t="shared" si="0"/>
        <v>234</v>
      </c>
      <c r="N5" s="235">
        <f t="shared" si="0"/>
        <v>660</v>
      </c>
    </row>
    <row r="6" spans="1:14" ht="15.75" customHeight="1" x14ac:dyDescent="0.25">
      <c r="A6" s="136"/>
      <c r="B6" s="253"/>
      <c r="C6" s="236"/>
      <c r="D6" s="236"/>
      <c r="E6" s="236"/>
      <c r="F6" s="236"/>
      <c r="G6" s="236"/>
      <c r="H6" s="236"/>
      <c r="I6" s="236"/>
      <c r="J6" s="236"/>
      <c r="K6" s="236"/>
      <c r="L6" s="236"/>
      <c r="M6" s="236"/>
      <c r="N6" s="236"/>
    </row>
    <row r="7" spans="1:14" ht="15.75" customHeight="1" x14ac:dyDescent="0.25">
      <c r="A7" s="137" t="s">
        <v>266</v>
      </c>
      <c r="B7" s="253"/>
      <c r="C7" s="236"/>
      <c r="D7" s="236"/>
      <c r="E7" s="236"/>
      <c r="F7" s="236"/>
      <c r="G7" s="236"/>
      <c r="H7" s="236"/>
      <c r="I7" s="236"/>
      <c r="J7" s="236"/>
      <c r="K7" s="236"/>
      <c r="L7" s="236"/>
      <c r="M7" s="236"/>
      <c r="N7" s="236"/>
    </row>
    <row r="8" spans="1:14" x14ac:dyDescent="0.25">
      <c r="A8" s="138" t="s">
        <v>543</v>
      </c>
      <c r="B8" s="253">
        <v>441</v>
      </c>
      <c r="C8" s="236">
        <v>84</v>
      </c>
      <c r="D8" s="236">
        <v>22</v>
      </c>
      <c r="E8" s="236">
        <v>4</v>
      </c>
      <c r="F8" s="236">
        <v>105</v>
      </c>
      <c r="G8" s="236">
        <v>52</v>
      </c>
      <c r="H8" s="236">
        <v>54</v>
      </c>
      <c r="I8" s="236">
        <v>20</v>
      </c>
      <c r="J8" s="236">
        <v>12</v>
      </c>
      <c r="K8" s="236">
        <v>20</v>
      </c>
      <c r="L8" s="236">
        <v>6</v>
      </c>
      <c r="M8" s="236">
        <v>23</v>
      </c>
      <c r="N8" s="236">
        <v>39</v>
      </c>
    </row>
    <row r="9" spans="1:14" s="267" customFormat="1" x14ac:dyDescent="0.25">
      <c r="A9" s="138" t="s">
        <v>572</v>
      </c>
      <c r="B9" s="253">
        <v>69</v>
      </c>
      <c r="C9" s="236">
        <v>1</v>
      </c>
      <c r="D9" s="236">
        <v>6</v>
      </c>
      <c r="E9" s="236">
        <v>1</v>
      </c>
      <c r="F9" s="236">
        <v>51</v>
      </c>
      <c r="G9" s="236" t="s">
        <v>262</v>
      </c>
      <c r="H9" s="236" t="s">
        <v>262</v>
      </c>
      <c r="I9" s="236">
        <v>1</v>
      </c>
      <c r="J9" s="236" t="s">
        <v>262</v>
      </c>
      <c r="K9" s="236" t="s">
        <v>262</v>
      </c>
      <c r="L9" s="236" t="s">
        <v>262</v>
      </c>
      <c r="M9" s="236" t="s">
        <v>262</v>
      </c>
      <c r="N9" s="236">
        <v>9</v>
      </c>
    </row>
    <row r="10" spans="1:14" s="267" customFormat="1" ht="20.399999999999999" x14ac:dyDescent="0.25">
      <c r="A10" s="138" t="s">
        <v>516</v>
      </c>
      <c r="B10" s="253">
        <v>764</v>
      </c>
      <c r="C10" s="236">
        <v>23</v>
      </c>
      <c r="D10" s="236">
        <v>33</v>
      </c>
      <c r="E10" s="236">
        <v>45</v>
      </c>
      <c r="F10" s="236">
        <v>312</v>
      </c>
      <c r="G10" s="236">
        <v>225</v>
      </c>
      <c r="H10" s="236">
        <v>6</v>
      </c>
      <c r="I10" s="236">
        <v>13</v>
      </c>
      <c r="J10" s="236">
        <v>28</v>
      </c>
      <c r="K10" s="236">
        <v>11</v>
      </c>
      <c r="L10" s="236">
        <v>14</v>
      </c>
      <c r="M10" s="236">
        <v>7</v>
      </c>
      <c r="N10" s="236">
        <v>47</v>
      </c>
    </row>
    <row r="11" spans="1:14" s="267" customFormat="1" x14ac:dyDescent="0.25">
      <c r="A11" s="138" t="s">
        <v>591</v>
      </c>
      <c r="B11" s="253">
        <v>8</v>
      </c>
      <c r="C11" s="236" t="s">
        <v>262</v>
      </c>
      <c r="D11" s="236" t="s">
        <v>262</v>
      </c>
      <c r="E11" s="236" t="s">
        <v>262</v>
      </c>
      <c r="F11" s="236" t="s">
        <v>262</v>
      </c>
      <c r="G11" s="236" t="s">
        <v>262</v>
      </c>
      <c r="H11" s="236" t="s">
        <v>262</v>
      </c>
      <c r="I11" s="236" t="s">
        <v>262</v>
      </c>
      <c r="J11" s="236" t="s">
        <v>262</v>
      </c>
      <c r="K11" s="236" t="s">
        <v>262</v>
      </c>
      <c r="L11" s="236" t="s">
        <v>262</v>
      </c>
      <c r="M11" s="236" t="s">
        <v>262</v>
      </c>
      <c r="N11" s="236">
        <v>8</v>
      </c>
    </row>
    <row r="12" spans="1:14" s="267" customFormat="1" x14ac:dyDescent="0.25">
      <c r="A12" s="138" t="s">
        <v>538</v>
      </c>
      <c r="B12" s="253">
        <v>23</v>
      </c>
      <c r="C12" s="236" t="s">
        <v>262</v>
      </c>
      <c r="D12" s="236">
        <v>12</v>
      </c>
      <c r="E12" s="236" t="s">
        <v>262</v>
      </c>
      <c r="F12" s="236" t="s">
        <v>262</v>
      </c>
      <c r="G12" s="236" t="s">
        <v>262</v>
      </c>
      <c r="H12" s="236" t="s">
        <v>262</v>
      </c>
      <c r="I12" s="236" t="s">
        <v>262</v>
      </c>
      <c r="J12" s="236">
        <v>10</v>
      </c>
      <c r="K12" s="236">
        <v>1</v>
      </c>
      <c r="L12" s="236" t="s">
        <v>262</v>
      </c>
      <c r="M12" s="236" t="s">
        <v>262</v>
      </c>
      <c r="N12" s="236" t="s">
        <v>262</v>
      </c>
    </row>
    <row r="13" spans="1:14" s="267" customFormat="1" x14ac:dyDescent="0.25">
      <c r="A13" s="138" t="s">
        <v>537</v>
      </c>
      <c r="B13" s="253">
        <v>232</v>
      </c>
      <c r="C13" s="236">
        <v>19</v>
      </c>
      <c r="D13" s="236">
        <v>34</v>
      </c>
      <c r="E13" s="236">
        <v>41</v>
      </c>
      <c r="F13" s="236">
        <v>17</v>
      </c>
      <c r="G13" s="236">
        <v>19</v>
      </c>
      <c r="H13" s="236">
        <v>22</v>
      </c>
      <c r="I13" s="236">
        <v>22</v>
      </c>
      <c r="J13" s="236" t="s">
        <v>262</v>
      </c>
      <c r="K13" s="236">
        <v>1</v>
      </c>
      <c r="L13" s="236" t="s">
        <v>262</v>
      </c>
      <c r="M13" s="236">
        <v>17</v>
      </c>
      <c r="N13" s="236">
        <v>40</v>
      </c>
    </row>
    <row r="14" spans="1:14" s="267" customFormat="1" x14ac:dyDescent="0.25">
      <c r="A14" s="138" t="s">
        <v>574</v>
      </c>
      <c r="B14" s="253">
        <v>49</v>
      </c>
      <c r="C14" s="236" t="s">
        <v>262</v>
      </c>
      <c r="D14" s="236" t="s">
        <v>262</v>
      </c>
      <c r="E14" s="236" t="s">
        <v>262</v>
      </c>
      <c r="F14" s="236">
        <v>14</v>
      </c>
      <c r="G14" s="236">
        <v>21</v>
      </c>
      <c r="H14" s="236" t="s">
        <v>262</v>
      </c>
      <c r="I14" s="236" t="s">
        <v>262</v>
      </c>
      <c r="J14" s="236">
        <v>12</v>
      </c>
      <c r="K14" s="236" t="s">
        <v>262</v>
      </c>
      <c r="L14" s="236">
        <v>2</v>
      </c>
      <c r="M14" s="236" t="s">
        <v>262</v>
      </c>
      <c r="N14" s="236" t="s">
        <v>262</v>
      </c>
    </row>
    <row r="15" spans="1:14" s="267" customFormat="1" x14ac:dyDescent="0.25">
      <c r="A15" s="138" t="s">
        <v>544</v>
      </c>
      <c r="B15" s="253">
        <v>234</v>
      </c>
      <c r="C15" s="236">
        <v>45</v>
      </c>
      <c r="D15" s="236">
        <v>8</v>
      </c>
      <c r="E15" s="236">
        <v>11</v>
      </c>
      <c r="F15" s="236">
        <v>40</v>
      </c>
      <c r="G15" s="236">
        <v>28</v>
      </c>
      <c r="H15" s="236">
        <v>24</v>
      </c>
      <c r="I15" s="236">
        <v>7</v>
      </c>
      <c r="J15" s="236">
        <v>4</v>
      </c>
      <c r="K15" s="236">
        <v>19</v>
      </c>
      <c r="L15" s="236">
        <v>18</v>
      </c>
      <c r="M15" s="236">
        <v>15</v>
      </c>
      <c r="N15" s="236">
        <v>15</v>
      </c>
    </row>
    <row r="16" spans="1:14" s="254" customFormat="1" x14ac:dyDescent="0.25">
      <c r="A16" s="138" t="s">
        <v>545</v>
      </c>
      <c r="B16" s="253">
        <v>19</v>
      </c>
      <c r="C16" s="236">
        <v>3</v>
      </c>
      <c r="D16" s="236" t="s">
        <v>262</v>
      </c>
      <c r="E16" s="236">
        <v>2</v>
      </c>
      <c r="F16" s="236">
        <v>2</v>
      </c>
      <c r="G16" s="236">
        <v>3</v>
      </c>
      <c r="H16" s="236" t="s">
        <v>262</v>
      </c>
      <c r="I16" s="236">
        <v>1</v>
      </c>
      <c r="J16" s="236" t="s">
        <v>262</v>
      </c>
      <c r="K16" s="236">
        <v>3</v>
      </c>
      <c r="L16" s="236">
        <v>3</v>
      </c>
      <c r="M16" s="236">
        <v>1</v>
      </c>
      <c r="N16" s="236">
        <v>1</v>
      </c>
    </row>
    <row r="17" spans="1:31" s="267" customFormat="1" ht="20.399999999999999" x14ac:dyDescent="0.25">
      <c r="A17" s="138" t="s">
        <v>526</v>
      </c>
      <c r="B17" s="253">
        <v>3</v>
      </c>
      <c r="C17" s="236">
        <v>1</v>
      </c>
      <c r="D17" s="236" t="s">
        <v>262</v>
      </c>
      <c r="E17" s="236" t="s">
        <v>262</v>
      </c>
      <c r="F17" s="236">
        <v>1</v>
      </c>
      <c r="G17" s="236">
        <v>1</v>
      </c>
      <c r="H17" s="236" t="s">
        <v>262</v>
      </c>
      <c r="I17" s="236" t="s">
        <v>262</v>
      </c>
      <c r="J17" s="236" t="s">
        <v>262</v>
      </c>
      <c r="K17" s="236" t="s">
        <v>262</v>
      </c>
      <c r="L17" s="236" t="s">
        <v>262</v>
      </c>
      <c r="M17" s="236" t="s">
        <v>262</v>
      </c>
      <c r="N17" s="236" t="s">
        <v>262</v>
      </c>
    </row>
    <row r="18" spans="1:31" s="267" customFormat="1" x14ac:dyDescent="0.25">
      <c r="A18" s="138" t="s">
        <v>539</v>
      </c>
      <c r="B18" s="253">
        <v>25</v>
      </c>
      <c r="C18" s="236">
        <v>2</v>
      </c>
      <c r="D18" s="236">
        <v>1</v>
      </c>
      <c r="E18" s="236">
        <v>3</v>
      </c>
      <c r="F18" s="236">
        <v>1</v>
      </c>
      <c r="G18" s="236">
        <v>6</v>
      </c>
      <c r="H18" s="236">
        <v>3</v>
      </c>
      <c r="I18" s="236" t="s">
        <v>262</v>
      </c>
      <c r="J18" s="236">
        <v>2</v>
      </c>
      <c r="K18" s="236">
        <v>5</v>
      </c>
      <c r="L18" s="236" t="s">
        <v>262</v>
      </c>
      <c r="M18" s="236" t="s">
        <v>262</v>
      </c>
      <c r="N18" s="236">
        <v>2</v>
      </c>
      <c r="P18" s="221"/>
      <c r="Q18" s="221"/>
      <c r="R18" s="221"/>
      <c r="S18" s="221"/>
      <c r="U18" s="221"/>
      <c r="V18" s="221"/>
      <c r="W18" s="221"/>
      <c r="X18" s="221"/>
      <c r="Y18" s="221"/>
      <c r="Z18" s="221"/>
      <c r="AA18" s="221"/>
      <c r="AB18" s="221"/>
      <c r="AD18" s="221"/>
      <c r="AE18" s="221"/>
    </row>
    <row r="19" spans="1:31" s="267" customFormat="1" x14ac:dyDescent="0.25">
      <c r="A19" s="138" t="s">
        <v>471</v>
      </c>
      <c r="B19" s="253">
        <v>363</v>
      </c>
      <c r="C19" s="236">
        <v>22</v>
      </c>
      <c r="D19" s="236">
        <v>14</v>
      </c>
      <c r="E19" s="236">
        <v>11</v>
      </c>
      <c r="F19" s="236">
        <v>104</v>
      </c>
      <c r="G19" s="236">
        <v>21</v>
      </c>
      <c r="H19" s="236">
        <v>36</v>
      </c>
      <c r="I19" s="236">
        <v>2</v>
      </c>
      <c r="J19" s="236">
        <v>71</v>
      </c>
      <c r="K19" s="236">
        <v>8</v>
      </c>
      <c r="L19" s="236">
        <v>56</v>
      </c>
      <c r="M19" s="236">
        <v>4</v>
      </c>
      <c r="N19" s="236">
        <v>14</v>
      </c>
    </row>
    <row r="20" spans="1:31" ht="15.75" customHeight="1" x14ac:dyDescent="0.25">
      <c r="A20" s="137" t="s">
        <v>267</v>
      </c>
      <c r="B20" s="234"/>
      <c r="C20" s="236"/>
      <c r="D20" s="236"/>
      <c r="E20" s="236"/>
      <c r="F20" s="236"/>
      <c r="G20" s="236"/>
      <c r="H20" s="236"/>
      <c r="I20" s="236"/>
      <c r="J20" s="236"/>
      <c r="K20" s="236"/>
      <c r="L20" s="236"/>
      <c r="M20" s="236"/>
      <c r="N20" s="236"/>
      <c r="P20" s="254"/>
      <c r="Q20" s="254"/>
      <c r="R20" s="254"/>
      <c r="S20" s="254"/>
      <c r="U20" s="254"/>
      <c r="V20" s="254"/>
      <c r="W20" s="254"/>
      <c r="X20" s="254"/>
      <c r="Y20" s="254"/>
      <c r="Z20" s="254"/>
      <c r="AA20" s="254"/>
      <c r="AB20" s="254"/>
      <c r="AD20" s="254"/>
      <c r="AE20" s="254"/>
    </row>
    <row r="21" spans="1:31" x14ac:dyDescent="0.25">
      <c r="A21" s="139" t="s">
        <v>573</v>
      </c>
      <c r="B21" s="234">
        <v>502</v>
      </c>
      <c r="C21" s="236">
        <v>62</v>
      </c>
      <c r="D21" s="236">
        <v>20</v>
      </c>
      <c r="E21" s="236">
        <v>46</v>
      </c>
      <c r="F21" s="236">
        <v>124</v>
      </c>
      <c r="G21" s="236">
        <v>59</v>
      </c>
      <c r="H21" s="236">
        <v>31</v>
      </c>
      <c r="I21" s="236">
        <v>19</v>
      </c>
      <c r="J21" s="236">
        <v>23</v>
      </c>
      <c r="K21" s="236">
        <v>30</v>
      </c>
      <c r="L21" s="236">
        <v>17</v>
      </c>
      <c r="M21" s="236">
        <v>12</v>
      </c>
      <c r="N21" s="236">
        <v>59</v>
      </c>
    </row>
    <row r="22" spans="1:31" s="267" customFormat="1" x14ac:dyDescent="0.25">
      <c r="A22" s="139" t="s">
        <v>586</v>
      </c>
      <c r="B22" s="234">
        <v>14</v>
      </c>
      <c r="C22" s="236" t="s">
        <v>262</v>
      </c>
      <c r="D22" s="236" t="s">
        <v>262</v>
      </c>
      <c r="E22" s="236">
        <v>2</v>
      </c>
      <c r="F22" s="236">
        <v>1</v>
      </c>
      <c r="G22" s="236">
        <v>1</v>
      </c>
      <c r="H22" s="236">
        <v>6</v>
      </c>
      <c r="I22" s="236" t="s">
        <v>262</v>
      </c>
      <c r="J22" s="236">
        <v>2</v>
      </c>
      <c r="K22" s="236" t="s">
        <v>262</v>
      </c>
      <c r="L22" s="236">
        <v>2</v>
      </c>
      <c r="M22" s="236" t="s">
        <v>262</v>
      </c>
      <c r="N22" s="236" t="s">
        <v>262</v>
      </c>
    </row>
    <row r="23" spans="1:31" s="267" customFormat="1" x14ac:dyDescent="0.25">
      <c r="A23" s="139" t="s">
        <v>546</v>
      </c>
      <c r="B23" s="234">
        <v>3099</v>
      </c>
      <c r="C23" s="236">
        <v>340</v>
      </c>
      <c r="D23" s="236">
        <v>220</v>
      </c>
      <c r="E23" s="236">
        <v>287</v>
      </c>
      <c r="F23" s="236">
        <v>783</v>
      </c>
      <c r="G23" s="236">
        <v>351</v>
      </c>
      <c r="H23" s="236">
        <v>232</v>
      </c>
      <c r="I23" s="236">
        <v>109</v>
      </c>
      <c r="J23" s="236">
        <v>149</v>
      </c>
      <c r="K23" s="236">
        <v>150</v>
      </c>
      <c r="L23" s="236">
        <v>130</v>
      </c>
      <c r="M23" s="236">
        <v>95</v>
      </c>
      <c r="N23" s="236">
        <v>253</v>
      </c>
    </row>
    <row r="24" spans="1:31" s="252" customFormat="1" x14ac:dyDescent="0.25">
      <c r="A24" s="139" t="s">
        <v>533</v>
      </c>
      <c r="B24" s="234">
        <v>459</v>
      </c>
      <c r="C24" s="236">
        <v>67</v>
      </c>
      <c r="D24" s="236">
        <v>17</v>
      </c>
      <c r="E24" s="236">
        <v>61</v>
      </c>
      <c r="F24" s="236">
        <v>107</v>
      </c>
      <c r="G24" s="236">
        <v>57</v>
      </c>
      <c r="H24" s="236">
        <v>18</v>
      </c>
      <c r="I24" s="236">
        <v>19</v>
      </c>
      <c r="J24" s="236">
        <v>30</v>
      </c>
      <c r="K24" s="236">
        <v>16</v>
      </c>
      <c r="L24" s="236">
        <v>17</v>
      </c>
      <c r="M24" s="236">
        <v>10</v>
      </c>
      <c r="N24" s="236">
        <v>40</v>
      </c>
      <c r="P24" s="221"/>
      <c r="Q24" s="221"/>
      <c r="R24" s="221"/>
      <c r="S24" s="221"/>
      <c r="U24" s="221"/>
      <c r="V24" s="221"/>
      <c r="W24" s="221"/>
      <c r="X24" s="221"/>
      <c r="Y24" s="221"/>
      <c r="Z24" s="221"/>
      <c r="AA24" s="221"/>
      <c r="AB24" s="221"/>
      <c r="AD24" s="221"/>
      <c r="AE24" s="221"/>
    </row>
    <row r="25" spans="1:31" ht="15.75" customHeight="1" x14ac:dyDescent="0.25">
      <c r="A25" s="137" t="s">
        <v>268</v>
      </c>
      <c r="B25" s="234"/>
      <c r="C25" s="236"/>
      <c r="D25" s="236"/>
      <c r="E25" s="236"/>
      <c r="F25" s="236"/>
      <c r="G25" s="236"/>
      <c r="H25" s="236"/>
      <c r="I25" s="236"/>
      <c r="J25" s="236"/>
      <c r="K25" s="236"/>
      <c r="L25" s="236"/>
      <c r="M25" s="236"/>
      <c r="N25" s="236"/>
      <c r="P25" s="267"/>
      <c r="Q25" s="267"/>
      <c r="R25" s="267"/>
      <c r="S25" s="267"/>
      <c r="U25" s="267"/>
      <c r="V25" s="267"/>
      <c r="W25" s="267"/>
      <c r="X25" s="267"/>
      <c r="Y25" s="267"/>
      <c r="Z25" s="267"/>
      <c r="AA25" s="267"/>
      <c r="AB25" s="267"/>
      <c r="AD25" s="267"/>
      <c r="AE25" s="267"/>
    </row>
    <row r="26" spans="1:31" s="267" customFormat="1" x14ac:dyDescent="0.25">
      <c r="A26" s="139" t="s">
        <v>592</v>
      </c>
      <c r="B26" s="234">
        <v>1441</v>
      </c>
      <c r="C26" s="236">
        <v>209</v>
      </c>
      <c r="D26" s="236">
        <v>114</v>
      </c>
      <c r="E26" s="236">
        <v>54</v>
      </c>
      <c r="F26" s="236">
        <v>241</v>
      </c>
      <c r="G26" s="236">
        <v>194</v>
      </c>
      <c r="H26" s="236">
        <v>192</v>
      </c>
      <c r="I26" s="236">
        <v>42</v>
      </c>
      <c r="J26" s="236">
        <v>109</v>
      </c>
      <c r="K26" s="236">
        <v>48</v>
      </c>
      <c r="L26" s="236">
        <v>58</v>
      </c>
      <c r="M26" s="236">
        <v>50</v>
      </c>
      <c r="N26" s="236">
        <v>130</v>
      </c>
    </row>
    <row r="27" spans="1:31" s="267" customFormat="1" x14ac:dyDescent="0.25">
      <c r="A27" s="139" t="s">
        <v>549</v>
      </c>
      <c r="B27" s="234">
        <v>27</v>
      </c>
      <c r="C27" s="236">
        <v>8</v>
      </c>
      <c r="D27" s="236" t="s">
        <v>262</v>
      </c>
      <c r="E27" s="236" t="s">
        <v>262</v>
      </c>
      <c r="F27" s="236">
        <v>4</v>
      </c>
      <c r="G27" s="236">
        <v>3</v>
      </c>
      <c r="H27" s="236">
        <v>7</v>
      </c>
      <c r="I27" s="236" t="s">
        <v>262</v>
      </c>
      <c r="J27" s="236" t="s">
        <v>262</v>
      </c>
      <c r="K27" s="236">
        <v>1</v>
      </c>
      <c r="L27" s="236">
        <v>2</v>
      </c>
      <c r="M27" s="236" t="s">
        <v>262</v>
      </c>
      <c r="N27" s="236">
        <v>2</v>
      </c>
    </row>
    <row r="28" spans="1:31" s="267" customFormat="1" ht="20.399999999999999" x14ac:dyDescent="0.25">
      <c r="A28" s="276" t="s">
        <v>578</v>
      </c>
      <c r="B28" s="237">
        <v>22</v>
      </c>
      <c r="C28" s="238">
        <v>2</v>
      </c>
      <c r="D28" s="238" t="s">
        <v>262</v>
      </c>
      <c r="E28" s="238" t="s">
        <v>262</v>
      </c>
      <c r="F28" s="238">
        <v>2</v>
      </c>
      <c r="G28" s="238">
        <v>4</v>
      </c>
      <c r="H28" s="238">
        <v>11</v>
      </c>
      <c r="I28" s="238" t="s">
        <v>262</v>
      </c>
      <c r="J28" s="238" t="s">
        <v>262</v>
      </c>
      <c r="K28" s="238">
        <v>1</v>
      </c>
      <c r="L28" s="238">
        <v>1</v>
      </c>
      <c r="M28" s="238" t="s">
        <v>262</v>
      </c>
      <c r="N28" s="238">
        <v>1</v>
      </c>
      <c r="O28" s="236"/>
    </row>
    <row r="29" spans="1:31" ht="15.75" customHeight="1" x14ac:dyDescent="0.25"/>
    <row r="30" spans="1:31" ht="15.75" customHeight="1" x14ac:dyDescent="0.25">
      <c r="A30" s="68" t="s">
        <v>147</v>
      </c>
    </row>
    <row r="32" spans="1:31" ht="15.75" customHeight="1" x14ac:dyDescent="0.25"/>
    <row r="33" ht="15.75" customHeight="1" x14ac:dyDescent="0.25"/>
    <row r="34" ht="15.75" customHeight="1" x14ac:dyDescent="0.25"/>
  </sheetData>
  <mergeCells count="2">
    <mergeCell ref="A3:A4"/>
    <mergeCell ref="B3:N3"/>
  </mergeCells>
  <hyperlinks>
    <hyperlink ref="A30" location="Kazalo!A1" display="nazaj na kazalo" xr:uid="{00000000-0004-0000-2C00-000000000000}"/>
  </hyperlinks>
  <pageMargins left="0.7" right="0.7" top="0.75" bottom="0.75" header="0.3" footer="0.3"/>
  <pageSetup paperSize="9" scale="43"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7"/>
  <sheetViews>
    <sheetView showGridLines="0" tabSelected="1" workbookViewId="0"/>
  </sheetViews>
  <sheetFormatPr defaultColWidth="9.109375" defaultRowHeight="15" customHeight="1" x14ac:dyDescent="0.2"/>
  <cols>
    <col min="1" max="1" width="33.5546875" style="6" customWidth="1"/>
    <col min="2" max="4" width="8.44140625" style="6" customWidth="1"/>
    <col min="5" max="5" width="7.6640625" style="6" customWidth="1"/>
    <col min="6" max="7" width="8.44140625" style="6" customWidth="1"/>
    <col min="8" max="9" width="7.6640625" style="6" customWidth="1"/>
    <col min="10" max="10" width="29.44140625" style="6" customWidth="1"/>
    <col min="11" max="16384" width="9.109375" style="6"/>
  </cols>
  <sheetData>
    <row r="1" spans="1:9" ht="15" customHeight="1" x14ac:dyDescent="0.25">
      <c r="A1" s="121" t="s">
        <v>482</v>
      </c>
      <c r="B1" s="1"/>
      <c r="C1" s="1"/>
      <c r="D1" s="1"/>
      <c r="E1" s="1"/>
      <c r="F1" s="1"/>
      <c r="G1" s="1"/>
      <c r="H1" s="1"/>
      <c r="I1" s="1"/>
    </row>
    <row r="2" spans="1:9" ht="15" customHeight="1" x14ac:dyDescent="0.2">
      <c r="A2" s="1"/>
      <c r="B2" s="1"/>
      <c r="C2" s="1"/>
      <c r="D2" s="1"/>
      <c r="E2" s="64"/>
      <c r="F2" s="1"/>
      <c r="G2" s="1"/>
      <c r="H2" s="64"/>
      <c r="I2" s="64"/>
    </row>
    <row r="3" spans="1:9" ht="15" customHeight="1" x14ac:dyDescent="0.2">
      <c r="A3" s="49"/>
      <c r="B3" s="389" t="s">
        <v>133</v>
      </c>
      <c r="C3" s="390"/>
      <c r="D3" s="390"/>
      <c r="E3" s="391"/>
      <c r="F3" s="389" t="s">
        <v>134</v>
      </c>
      <c r="G3" s="390"/>
      <c r="H3" s="390"/>
      <c r="I3" s="390"/>
    </row>
    <row r="4" spans="1:9" ht="15" customHeight="1" x14ac:dyDescent="0.2">
      <c r="A4" s="161" t="s">
        <v>126</v>
      </c>
      <c r="B4" s="381"/>
      <c r="C4" s="382"/>
      <c r="D4" s="164"/>
      <c r="E4" s="141" t="str">
        <f>Obdobja!B13</f>
        <v>I-II 26</v>
      </c>
      <c r="F4" s="396"/>
      <c r="G4" s="397"/>
      <c r="H4" s="397"/>
      <c r="I4" s="141" t="str">
        <f>Obdobja!B11</f>
        <v>II 26</v>
      </c>
    </row>
    <row r="5" spans="1:9" ht="15" customHeight="1" x14ac:dyDescent="0.2">
      <c r="A5" s="162" t="s">
        <v>125</v>
      </c>
      <c r="B5" s="166" t="s">
        <v>585</v>
      </c>
      <c r="C5" s="167" t="str">
        <f>Obdobja!B11</f>
        <v>II 26</v>
      </c>
      <c r="D5" s="167" t="str">
        <f>Obdobja!B13</f>
        <v>I-II 26</v>
      </c>
      <c r="E5" s="167" t="str">
        <f>Obdobja!C13</f>
        <v>I-II 25</v>
      </c>
      <c r="F5" s="166" t="s">
        <v>550</v>
      </c>
      <c r="G5" s="167" t="s">
        <v>587</v>
      </c>
      <c r="H5" s="167" t="str">
        <f>Obdobja!B11</f>
        <v>II 26</v>
      </c>
      <c r="I5" s="167" t="str">
        <f>Obdobja!C11</f>
        <v>II 25</v>
      </c>
    </row>
    <row r="6" spans="1:9" ht="15" customHeight="1" x14ac:dyDescent="0.2">
      <c r="A6" s="21" t="s">
        <v>0</v>
      </c>
      <c r="B6" s="22">
        <v>16655</v>
      </c>
      <c r="C6" s="23">
        <f>+'[8]izdana-vrste'!C4</f>
        <v>1292</v>
      </c>
      <c r="D6" s="23">
        <f>+'[8]izdana-vrste'!C23</f>
        <v>2321</v>
      </c>
      <c r="E6" s="75">
        <f>+D6/'[9]izdana-vrste'!C23*100</f>
        <v>83.82087396171903</v>
      </c>
      <c r="F6" s="22">
        <v>46505</v>
      </c>
      <c r="G6" s="23">
        <v>42013</v>
      </c>
      <c r="H6" s="23">
        <f>+'[8]veljavna -vrste'!C4</f>
        <v>41620</v>
      </c>
      <c r="I6" s="75">
        <f>+H6/'[9]veljavna -vrste'!C4*100</f>
        <v>91.484591374686772</v>
      </c>
    </row>
    <row r="7" spans="1:9" ht="12.75" customHeight="1" x14ac:dyDescent="0.2">
      <c r="A7" s="11"/>
      <c r="B7" s="15"/>
      <c r="C7" s="16"/>
      <c r="D7" s="16"/>
      <c r="E7" s="78"/>
      <c r="F7" s="15"/>
      <c r="G7" s="16"/>
      <c r="H7" s="16"/>
      <c r="I7" s="78"/>
    </row>
    <row r="8" spans="1:9" ht="15" customHeight="1" x14ac:dyDescent="0.2">
      <c r="A8" s="18" t="s">
        <v>122</v>
      </c>
      <c r="B8" s="12" t="s">
        <v>262</v>
      </c>
      <c r="C8" s="13" t="s">
        <v>262</v>
      </c>
      <c r="D8" s="13" t="s">
        <v>262</v>
      </c>
      <c r="E8" s="81" t="s">
        <v>262</v>
      </c>
      <c r="F8" s="12" t="s">
        <v>262</v>
      </c>
      <c r="G8" s="13" t="s">
        <v>262</v>
      </c>
      <c r="H8" s="13" t="s">
        <v>262</v>
      </c>
      <c r="I8" s="81" t="s">
        <v>262</v>
      </c>
    </row>
    <row r="9" spans="1:9" ht="15" customHeight="1" x14ac:dyDescent="0.2">
      <c r="A9" s="43" t="s">
        <v>54</v>
      </c>
      <c r="B9" s="12" t="s">
        <v>262</v>
      </c>
      <c r="C9" s="13" t="s">
        <v>262</v>
      </c>
      <c r="D9" s="13" t="s">
        <v>262</v>
      </c>
      <c r="E9" s="81" t="s">
        <v>262</v>
      </c>
      <c r="F9" s="12" t="s">
        <v>262</v>
      </c>
      <c r="G9" s="13" t="s">
        <v>262</v>
      </c>
      <c r="H9" s="13" t="s">
        <v>262</v>
      </c>
      <c r="I9" s="81" t="s">
        <v>262</v>
      </c>
    </row>
    <row r="10" spans="1:9" ht="6.75" customHeight="1" x14ac:dyDescent="0.2">
      <c r="A10" s="18"/>
      <c r="B10" s="12"/>
      <c r="C10" s="13"/>
      <c r="D10" s="13"/>
      <c r="E10" s="81"/>
      <c r="F10" s="12"/>
      <c r="G10" s="13"/>
      <c r="H10" s="13"/>
      <c r="I10" s="81" t="s">
        <v>262</v>
      </c>
    </row>
    <row r="11" spans="1:9" ht="15" customHeight="1" x14ac:dyDescent="0.2">
      <c r="A11" s="18" t="s">
        <v>123</v>
      </c>
      <c r="B11" s="12" t="s">
        <v>262</v>
      </c>
      <c r="C11" s="13" t="s">
        <v>262</v>
      </c>
      <c r="D11" s="13" t="s">
        <v>262</v>
      </c>
      <c r="E11" s="81" t="s">
        <v>262</v>
      </c>
      <c r="F11" s="12" t="s">
        <v>262</v>
      </c>
      <c r="G11" s="13" t="s">
        <v>262</v>
      </c>
      <c r="H11" s="13" t="s">
        <v>262</v>
      </c>
      <c r="I11" s="81" t="s">
        <v>262</v>
      </c>
    </row>
    <row r="12" spans="1:9" ht="15" customHeight="1" x14ac:dyDescent="0.2">
      <c r="A12" s="43" t="s">
        <v>127</v>
      </c>
      <c r="B12" s="12" t="s">
        <v>262</v>
      </c>
      <c r="C12" s="13" t="s">
        <v>262</v>
      </c>
      <c r="D12" s="13" t="s">
        <v>262</v>
      </c>
      <c r="E12" s="81" t="s">
        <v>262</v>
      </c>
      <c r="F12" s="12" t="s">
        <v>262</v>
      </c>
      <c r="G12" s="13" t="s">
        <v>262</v>
      </c>
      <c r="H12" s="13" t="s">
        <v>262</v>
      </c>
      <c r="I12" s="81" t="s">
        <v>262</v>
      </c>
    </row>
    <row r="13" spans="1:9" ht="15" customHeight="1" x14ac:dyDescent="0.2">
      <c r="A13" s="43" t="s">
        <v>128</v>
      </c>
      <c r="B13" s="12" t="s">
        <v>262</v>
      </c>
      <c r="C13" s="13" t="s">
        <v>262</v>
      </c>
      <c r="D13" s="13" t="s">
        <v>262</v>
      </c>
      <c r="E13" s="81" t="s">
        <v>262</v>
      </c>
      <c r="F13" s="12" t="s">
        <v>262</v>
      </c>
      <c r="G13" s="13" t="s">
        <v>262</v>
      </c>
      <c r="H13" s="13" t="s">
        <v>262</v>
      </c>
      <c r="I13" s="81" t="s">
        <v>262</v>
      </c>
    </row>
    <row r="14" spans="1:9" ht="6" customHeight="1" x14ac:dyDescent="0.2">
      <c r="A14" s="18"/>
      <c r="B14" s="12"/>
      <c r="C14" s="13"/>
      <c r="D14" s="13"/>
      <c r="E14" s="81"/>
      <c r="F14" s="12"/>
      <c r="G14" s="13"/>
      <c r="H14" s="13"/>
      <c r="I14" s="81"/>
    </row>
    <row r="15" spans="1:9" ht="15" customHeight="1" x14ac:dyDescent="0.2">
      <c r="A15" s="18" t="s">
        <v>124</v>
      </c>
      <c r="B15" s="12">
        <v>537</v>
      </c>
      <c r="C15" s="13">
        <f>+'[8]izdana-vrste'!C13</f>
        <v>17</v>
      </c>
      <c r="D15" s="13">
        <f>+'[8]izdana-vrste'!C32</f>
        <v>37</v>
      </c>
      <c r="E15" s="81">
        <f>+D15/'[9]izdana-vrste'!C32*100</f>
        <v>185</v>
      </c>
      <c r="F15" s="12">
        <v>9</v>
      </c>
      <c r="G15" s="13">
        <v>6</v>
      </c>
      <c r="H15" s="13">
        <f>+'[8]veljavna -vrste'!C13</f>
        <v>28</v>
      </c>
      <c r="I15" s="81">
        <f>+H15/'[9]veljavna -vrste'!C13*100</f>
        <v>100</v>
      </c>
    </row>
    <row r="16" spans="1:9" ht="15" customHeight="1" x14ac:dyDescent="0.2">
      <c r="A16" s="43" t="s">
        <v>129</v>
      </c>
      <c r="B16" s="12" t="s">
        <v>262</v>
      </c>
      <c r="C16" s="13" t="s">
        <v>262</v>
      </c>
      <c r="D16" s="13" t="s">
        <v>262</v>
      </c>
      <c r="E16" s="81" t="s">
        <v>262</v>
      </c>
      <c r="F16" s="12" t="s">
        <v>262</v>
      </c>
      <c r="G16" s="13" t="s">
        <v>262</v>
      </c>
      <c r="H16" s="13" t="s">
        <v>262</v>
      </c>
      <c r="I16" s="81" t="s">
        <v>262</v>
      </c>
    </row>
    <row r="17" spans="1:11" ht="15" customHeight="1" x14ac:dyDescent="0.2">
      <c r="A17" s="43" t="s">
        <v>130</v>
      </c>
      <c r="B17" s="12" t="s">
        <v>262</v>
      </c>
      <c r="C17" s="13" t="s">
        <v>262</v>
      </c>
      <c r="D17" s="13" t="s">
        <v>262</v>
      </c>
      <c r="E17" s="81" t="s">
        <v>262</v>
      </c>
      <c r="F17" s="12" t="s">
        <v>262</v>
      </c>
      <c r="G17" s="13" t="s">
        <v>262</v>
      </c>
      <c r="H17" s="13" t="s">
        <v>262</v>
      </c>
      <c r="I17" s="81" t="s">
        <v>262</v>
      </c>
    </row>
    <row r="18" spans="1:11" ht="15" customHeight="1" x14ac:dyDescent="0.2">
      <c r="A18" s="43" t="s">
        <v>131</v>
      </c>
      <c r="B18" s="12">
        <v>537</v>
      </c>
      <c r="C18" s="13">
        <f>+'[8]izdana-vrste'!C16</f>
        <v>17</v>
      </c>
      <c r="D18" s="13">
        <f>+'[8]izdana-vrste'!C35</f>
        <v>37</v>
      </c>
      <c r="E18" s="81">
        <f>+D18/'[9]izdana-vrste'!C35*100</f>
        <v>185</v>
      </c>
      <c r="F18" s="12">
        <v>9</v>
      </c>
      <c r="G18" s="13">
        <v>6</v>
      </c>
      <c r="H18" s="13">
        <f>+'[8]veljavna -vrste'!C16</f>
        <v>28</v>
      </c>
      <c r="I18" s="81">
        <f>+H18/'[9]veljavna -vrste'!C16*100</f>
        <v>100</v>
      </c>
    </row>
    <row r="19" spans="1:11" ht="8.25" customHeight="1" x14ac:dyDescent="0.2">
      <c r="A19" s="18"/>
      <c r="B19" s="12"/>
      <c r="C19" s="13"/>
      <c r="D19" s="13"/>
      <c r="E19" s="81"/>
      <c r="F19" s="12"/>
      <c r="G19" s="13"/>
      <c r="H19" s="13"/>
      <c r="I19" s="81"/>
    </row>
    <row r="20" spans="1:11" ht="24.9" customHeight="1" x14ac:dyDescent="0.2">
      <c r="A20" s="188" t="s">
        <v>523</v>
      </c>
      <c r="B20" s="12">
        <v>16118</v>
      </c>
      <c r="C20" s="13">
        <f>+'[8]izdana-vrste'!C18</f>
        <v>1275</v>
      </c>
      <c r="D20" s="13">
        <f>+'[8]izdana-vrste'!C37</f>
        <v>2284</v>
      </c>
      <c r="E20" s="81">
        <f>+D20/'[9]izdana-vrste'!C37*100</f>
        <v>83.084758093852301</v>
      </c>
      <c r="F20" s="12">
        <v>46496</v>
      </c>
      <c r="G20" s="13">
        <v>42007</v>
      </c>
      <c r="H20" s="13">
        <f>+'[8]veljavna -vrste'!C18</f>
        <v>41592</v>
      </c>
      <c r="I20" s="81">
        <f>+H20/'[9]veljavna -vrste'!C18*100</f>
        <v>91.479347204504464</v>
      </c>
    </row>
    <row r="21" spans="1:11" ht="9" customHeight="1" x14ac:dyDescent="0.2">
      <c r="A21" s="18"/>
      <c r="B21" s="12"/>
      <c r="C21" s="13"/>
      <c r="D21" s="13"/>
      <c r="E21" s="81"/>
      <c r="F21" s="12"/>
      <c r="G21" s="13"/>
      <c r="H21" s="13"/>
      <c r="I21" s="81"/>
    </row>
    <row r="22" spans="1:11" ht="15" customHeight="1" x14ac:dyDescent="0.2">
      <c r="A22" s="25" t="s">
        <v>132</v>
      </c>
      <c r="B22" s="26" t="s">
        <v>262</v>
      </c>
      <c r="C22" s="27" t="s">
        <v>262</v>
      </c>
      <c r="D22" s="27" t="s">
        <v>262</v>
      </c>
      <c r="E22" s="83" t="s">
        <v>262</v>
      </c>
      <c r="F22" s="26" t="s">
        <v>262</v>
      </c>
      <c r="G22" s="27" t="s">
        <v>262</v>
      </c>
      <c r="H22" s="27" t="s">
        <v>262</v>
      </c>
      <c r="I22" s="83" t="s">
        <v>262</v>
      </c>
      <c r="J22" s="7"/>
      <c r="K22" s="7"/>
    </row>
    <row r="23" spans="1:11" ht="15" customHeight="1" x14ac:dyDescent="0.2">
      <c r="A23" s="18"/>
      <c r="B23" s="13"/>
      <c r="C23" s="13"/>
      <c r="D23" s="13"/>
      <c r="E23" s="81"/>
      <c r="F23" s="13"/>
      <c r="G23" s="13"/>
      <c r="H23" s="13"/>
      <c r="I23" s="81"/>
    </row>
    <row r="24" spans="1:11" ht="15" customHeight="1" x14ac:dyDescent="0.2">
      <c r="A24" s="244" t="s">
        <v>474</v>
      </c>
      <c r="B24" s="13"/>
      <c r="C24" s="13"/>
      <c r="D24" s="13"/>
      <c r="E24" s="81"/>
      <c r="F24" s="13"/>
      <c r="G24" s="13"/>
      <c r="H24" s="13"/>
      <c r="I24" s="81"/>
    </row>
    <row r="25" spans="1:11" ht="15" customHeight="1" x14ac:dyDescent="0.2">
      <c r="A25" s="244" t="s">
        <v>475</v>
      </c>
      <c r="B25" s="13"/>
      <c r="C25" s="13"/>
      <c r="D25" s="13"/>
      <c r="E25" s="81"/>
      <c r="F25" s="13"/>
      <c r="G25" s="13"/>
      <c r="H25" s="13"/>
      <c r="I25" s="81"/>
    </row>
    <row r="26" spans="1:11" ht="15" customHeight="1" x14ac:dyDescent="0.2">
      <c r="A26" s="10"/>
      <c r="B26" s="10"/>
      <c r="C26" s="10"/>
      <c r="D26" s="10"/>
      <c r="E26" s="10"/>
      <c r="F26" s="10"/>
      <c r="G26" s="58"/>
      <c r="H26" s="10"/>
      <c r="I26" s="10"/>
    </row>
    <row r="27" spans="1:11" ht="15" customHeight="1" x14ac:dyDescent="0.25">
      <c r="A27" s="68" t="s">
        <v>147</v>
      </c>
      <c r="H27" s="7"/>
    </row>
  </sheetData>
  <mergeCells count="4">
    <mergeCell ref="B3:E3"/>
    <mergeCell ref="F3:I3"/>
    <mergeCell ref="B4:C4"/>
    <mergeCell ref="F4:H4"/>
  </mergeCells>
  <hyperlinks>
    <hyperlink ref="A27" location="Kazalo!A1" display="nazaj na kazalo" xr:uid="{00000000-0004-0000-2D00-000000000000}"/>
  </hyperlinks>
  <pageMargins left="0.43307086614173229" right="0.43307086614173229" top="0.98425196850393704" bottom="0.98425196850393704" header="0" footer="0"/>
  <pageSetup paperSize="9" scale="97" fitToHeight="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84B4-DD53-4213-86B9-F07713722304}">
  <dimension ref="A1:E22"/>
  <sheetViews>
    <sheetView showGridLines="0" tabSelected="1" workbookViewId="0"/>
  </sheetViews>
  <sheetFormatPr defaultRowHeight="13.2" x14ac:dyDescent="0.25"/>
  <cols>
    <col min="1" max="1" width="54.109375" customWidth="1"/>
  </cols>
  <sheetData>
    <row r="1" spans="1:5" ht="15" customHeight="1" x14ac:dyDescent="0.25">
      <c r="A1" s="297" t="s">
        <v>615</v>
      </c>
      <c r="B1" s="298"/>
      <c r="C1" s="298"/>
      <c r="D1" s="298"/>
      <c r="E1" s="298"/>
    </row>
    <row r="2" spans="1:5" ht="15" customHeight="1" x14ac:dyDescent="0.25">
      <c r="A2" s="298"/>
      <c r="B2" s="298"/>
      <c r="C2" s="298"/>
      <c r="D2" s="298"/>
      <c r="E2" s="298"/>
    </row>
    <row r="3" spans="1:5" ht="15" customHeight="1" x14ac:dyDescent="0.25">
      <c r="A3" s="49"/>
      <c r="B3" s="398" t="s">
        <v>616</v>
      </c>
      <c r="C3" s="399"/>
      <c r="D3" s="399"/>
      <c r="E3" s="399"/>
    </row>
    <row r="4" spans="1:5" ht="15" customHeight="1" x14ac:dyDescent="0.25">
      <c r="A4" s="242" t="s">
        <v>617</v>
      </c>
      <c r="B4" s="400"/>
      <c r="C4" s="401"/>
      <c r="D4" s="299"/>
      <c r="E4" s="300" t="s">
        <v>669</v>
      </c>
    </row>
    <row r="5" spans="1:5" ht="15" customHeight="1" x14ac:dyDescent="0.25">
      <c r="A5" s="243" t="s">
        <v>618</v>
      </c>
      <c r="B5" s="301" t="s">
        <v>585</v>
      </c>
      <c r="C5" s="302" t="s">
        <v>670</v>
      </c>
      <c r="D5" s="302" t="s">
        <v>669</v>
      </c>
      <c r="E5" s="302" t="s">
        <v>671</v>
      </c>
    </row>
    <row r="6" spans="1:5" ht="15" customHeight="1" x14ac:dyDescent="0.25">
      <c r="A6" s="21" t="s">
        <v>0</v>
      </c>
      <c r="B6" s="303">
        <f xml:space="preserve"> SUM(B8:B17)</f>
        <v>26277</v>
      </c>
      <c r="C6" s="354">
        <f>SUM(C8:C17)</f>
        <v>2481</v>
      </c>
      <c r="D6" s="354">
        <f>SUM(D8:D17)</f>
        <v>4561</v>
      </c>
      <c r="E6" s="304">
        <v>103.87155545433842</v>
      </c>
    </row>
    <row r="7" spans="1:5" ht="15" customHeight="1" x14ac:dyDescent="0.25">
      <c r="A7" s="305"/>
      <c r="B7" s="306"/>
      <c r="C7" s="307"/>
      <c r="D7" s="307"/>
      <c r="E7" s="308"/>
    </row>
    <row r="8" spans="1:5" ht="15" customHeight="1" x14ac:dyDescent="0.25">
      <c r="A8" s="309" t="s">
        <v>619</v>
      </c>
      <c r="B8" s="310">
        <v>2828</v>
      </c>
      <c r="C8" s="355">
        <v>265</v>
      </c>
      <c r="D8" s="355">
        <v>494</v>
      </c>
      <c r="E8" s="356">
        <v>121.07843137254901</v>
      </c>
    </row>
    <row r="9" spans="1:5" ht="15" customHeight="1" x14ac:dyDescent="0.25">
      <c r="A9" s="309" t="s">
        <v>620</v>
      </c>
      <c r="B9" s="310">
        <v>8712</v>
      </c>
      <c r="C9" s="355">
        <v>754</v>
      </c>
      <c r="D9" s="355">
        <v>1398</v>
      </c>
      <c r="E9" s="356">
        <v>84.166164960866951</v>
      </c>
    </row>
    <row r="10" spans="1:5" ht="15" customHeight="1" x14ac:dyDescent="0.25">
      <c r="A10" s="309" t="s">
        <v>621</v>
      </c>
      <c r="B10" s="310">
        <v>8057</v>
      </c>
      <c r="C10" s="355">
        <v>802</v>
      </c>
      <c r="D10" s="355">
        <v>1542</v>
      </c>
      <c r="E10" s="356">
        <v>125.16233766233766</v>
      </c>
    </row>
    <row r="11" spans="1:5" ht="15" customHeight="1" x14ac:dyDescent="0.25">
      <c r="A11" s="309" t="s">
        <v>622</v>
      </c>
      <c r="B11" s="310">
        <v>4673</v>
      </c>
      <c r="C11" s="355">
        <v>494</v>
      </c>
      <c r="D11" s="355">
        <v>792</v>
      </c>
      <c r="E11" s="356">
        <v>103.5294117647059</v>
      </c>
    </row>
    <row r="12" spans="1:5" ht="15" customHeight="1" x14ac:dyDescent="0.25">
      <c r="A12" s="309" t="s">
        <v>623</v>
      </c>
      <c r="B12" s="310">
        <v>317</v>
      </c>
      <c r="C12" s="355">
        <v>28</v>
      </c>
      <c r="D12" s="355">
        <v>60</v>
      </c>
      <c r="E12" s="356">
        <v>130.43478260869566</v>
      </c>
    </row>
    <row r="13" spans="1:5" ht="15" customHeight="1" x14ac:dyDescent="0.25">
      <c r="A13" s="309" t="s">
        <v>624</v>
      </c>
      <c r="B13" s="310">
        <v>268</v>
      </c>
      <c r="C13" s="355">
        <v>21</v>
      </c>
      <c r="D13" s="355">
        <v>36</v>
      </c>
      <c r="E13" s="356">
        <v>128.57142857142858</v>
      </c>
    </row>
    <row r="14" spans="1:5" ht="15" customHeight="1" x14ac:dyDescent="0.25">
      <c r="A14" s="309" t="s">
        <v>625</v>
      </c>
      <c r="B14" s="310">
        <v>597</v>
      </c>
      <c r="C14" s="355">
        <v>64</v>
      </c>
      <c r="D14" s="355">
        <v>128</v>
      </c>
      <c r="E14" s="356">
        <v>137.63440860215056</v>
      </c>
    </row>
    <row r="15" spans="1:5" ht="15" customHeight="1" x14ac:dyDescent="0.25">
      <c r="A15" s="309" t="s">
        <v>626</v>
      </c>
      <c r="B15" s="310">
        <v>9</v>
      </c>
      <c r="C15" s="357" t="s">
        <v>262</v>
      </c>
      <c r="D15" s="357" t="s">
        <v>262</v>
      </c>
      <c r="E15" s="356">
        <v>0</v>
      </c>
    </row>
    <row r="16" spans="1:5" ht="15" customHeight="1" x14ac:dyDescent="0.25">
      <c r="A16" s="309" t="s">
        <v>627</v>
      </c>
      <c r="B16" s="310">
        <v>601</v>
      </c>
      <c r="C16" s="355">
        <v>53</v>
      </c>
      <c r="D16" s="355">
        <v>105</v>
      </c>
      <c r="E16" s="356">
        <v>116.66666666666667</v>
      </c>
    </row>
    <row r="17" spans="1:5" ht="15" customHeight="1" x14ac:dyDescent="0.25">
      <c r="A17" s="311" t="s">
        <v>628</v>
      </c>
      <c r="B17" s="310">
        <v>215</v>
      </c>
      <c r="C17" s="359" t="s">
        <v>262</v>
      </c>
      <c r="D17" s="360">
        <v>6</v>
      </c>
      <c r="E17" s="362">
        <v>8.9552238805970141</v>
      </c>
    </row>
    <row r="18" spans="1:5" ht="15" customHeight="1" x14ac:dyDescent="0.25">
      <c r="A18" s="312"/>
      <c r="B18" s="358"/>
      <c r="C18" s="313"/>
      <c r="D18" s="361"/>
      <c r="E18" s="314"/>
    </row>
    <row r="19" spans="1:5" ht="15" customHeight="1" x14ac:dyDescent="0.25">
      <c r="A19" s="315" t="s">
        <v>629</v>
      </c>
      <c r="B19" s="316"/>
      <c r="C19" s="316"/>
      <c r="D19" s="316"/>
      <c r="E19" s="314"/>
    </row>
    <row r="20" spans="1:5" ht="15" customHeight="1" x14ac:dyDescent="0.25">
      <c r="A20" s="315" t="s">
        <v>630</v>
      </c>
      <c r="B20" s="316"/>
      <c r="C20" s="316"/>
      <c r="D20" s="316"/>
      <c r="E20" s="314"/>
    </row>
    <row r="21" spans="1:5" ht="15" customHeight="1" x14ac:dyDescent="0.25">
      <c r="A21" s="267"/>
      <c r="B21" s="267"/>
      <c r="C21" s="267"/>
      <c r="D21" s="267"/>
      <c r="E21" s="267"/>
    </row>
    <row r="22" spans="1:5" ht="15" customHeight="1" x14ac:dyDescent="0.25">
      <c r="A22" s="68" t="s">
        <v>147</v>
      </c>
      <c r="B22" s="267"/>
      <c r="C22" s="267"/>
      <c r="D22" s="267"/>
      <c r="E22" s="267"/>
    </row>
  </sheetData>
  <mergeCells count="2">
    <mergeCell ref="B3:E3"/>
    <mergeCell ref="B4:C4"/>
  </mergeCells>
  <hyperlinks>
    <hyperlink ref="A22" location="Kazalo!A1" display="nazaj na kazalo" xr:uid="{5A4DBFB9-4B8A-43B3-90E0-8960594E5DE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42"/>
  <sheetViews>
    <sheetView showGridLines="0" tabSelected="1" workbookViewId="0"/>
  </sheetViews>
  <sheetFormatPr defaultColWidth="9.109375" defaultRowHeight="15" customHeight="1" x14ac:dyDescent="0.2"/>
  <cols>
    <col min="1" max="1" width="33.5546875" style="6" customWidth="1"/>
    <col min="2" max="4" width="8.44140625" style="6" customWidth="1"/>
    <col min="5" max="5" width="7.6640625" style="6" customWidth="1"/>
    <col min="6" max="8" width="10.109375" style="6" customWidth="1"/>
    <col min="9" max="9" width="18.88671875" style="6" customWidth="1"/>
    <col min="10" max="16384" width="9.109375" style="6"/>
  </cols>
  <sheetData>
    <row r="1" spans="1:8" ht="15" customHeight="1" x14ac:dyDescent="0.25">
      <c r="A1" s="121" t="s">
        <v>481</v>
      </c>
      <c r="B1" s="1"/>
      <c r="C1" s="1"/>
      <c r="D1" s="1"/>
      <c r="E1" s="1"/>
      <c r="F1" s="1"/>
      <c r="G1" s="1"/>
      <c r="H1" s="1"/>
    </row>
    <row r="2" spans="1:8" ht="15" customHeight="1" x14ac:dyDescent="0.2">
      <c r="A2" s="1"/>
      <c r="B2" s="1"/>
      <c r="C2" s="1"/>
      <c r="D2" s="1"/>
      <c r="E2" s="64"/>
      <c r="F2" s="1"/>
      <c r="G2" s="1"/>
      <c r="H2" s="1"/>
    </row>
    <row r="3" spans="1:8" ht="15" customHeight="1" x14ac:dyDescent="0.2">
      <c r="A3" s="49"/>
      <c r="B3" s="389" t="s">
        <v>133</v>
      </c>
      <c r="C3" s="390"/>
      <c r="D3" s="390"/>
      <c r="E3" s="391"/>
      <c r="F3" s="389" t="s">
        <v>135</v>
      </c>
      <c r="G3" s="390"/>
      <c r="H3" s="390"/>
    </row>
    <row r="4" spans="1:8" ht="15" customHeight="1" x14ac:dyDescent="0.2">
      <c r="A4" s="50"/>
      <c r="B4" s="381"/>
      <c r="C4" s="382"/>
      <c r="D4" s="255"/>
      <c r="E4" s="141" t="str">
        <f>Obdobja!B13</f>
        <v>I-II 26</v>
      </c>
      <c r="F4" s="384" t="s">
        <v>136</v>
      </c>
      <c r="G4" s="385"/>
      <c r="H4" s="385"/>
    </row>
    <row r="5" spans="1:8" ht="15" customHeight="1" x14ac:dyDescent="0.2">
      <c r="A5" s="162" t="s">
        <v>137</v>
      </c>
      <c r="B5" s="166" t="s">
        <v>585</v>
      </c>
      <c r="C5" s="167" t="str">
        <f>Obdobja!B11</f>
        <v>II 26</v>
      </c>
      <c r="D5" s="167" t="str">
        <f>Obdobja!B13</f>
        <v>I-II 26</v>
      </c>
      <c r="E5" s="167" t="str">
        <f>Obdobja!C13</f>
        <v>I-II 25</v>
      </c>
      <c r="F5" s="166" t="s">
        <v>550</v>
      </c>
      <c r="G5" s="167" t="s">
        <v>587</v>
      </c>
      <c r="H5" s="167" t="str">
        <f>Obdobja!B11</f>
        <v>II 26</v>
      </c>
    </row>
    <row r="6" spans="1:8" ht="15" customHeight="1" x14ac:dyDescent="0.2">
      <c r="A6" s="21" t="s">
        <v>0</v>
      </c>
      <c r="B6" s="191">
        <f>SUM(B8+B15)</f>
        <v>16655</v>
      </c>
      <c r="C6" s="192">
        <f>SUM(C8,C15)</f>
        <v>1292</v>
      </c>
      <c r="D6" s="192">
        <f>SUM(D8,D15)</f>
        <v>2321</v>
      </c>
      <c r="E6" s="203">
        <v>83.82087396171903</v>
      </c>
      <c r="F6" s="22">
        <f>SUM(F8+F15)</f>
        <v>46505</v>
      </c>
      <c r="G6" s="23">
        <f>SUM(G8+G15)</f>
        <v>42013</v>
      </c>
      <c r="H6" s="23">
        <f>SUM(H8+H15)</f>
        <v>41620</v>
      </c>
    </row>
    <row r="7" spans="1:8" ht="12.75" customHeight="1" x14ac:dyDescent="0.2">
      <c r="A7" s="11"/>
      <c r="B7" s="194"/>
      <c r="C7" s="195"/>
      <c r="D7" s="195"/>
      <c r="E7" s="204"/>
      <c r="F7" s="15"/>
      <c r="G7" s="16"/>
      <c r="H7" s="16"/>
    </row>
    <row r="8" spans="1:8" ht="15" customHeight="1" x14ac:dyDescent="0.2">
      <c r="A8" s="70" t="s">
        <v>138</v>
      </c>
      <c r="B8" s="209">
        <f>SUM(B9:B13)</f>
        <v>16532</v>
      </c>
      <c r="C8" s="205">
        <f t="shared" ref="C8:D8" si="0">SUM(C9:C13)</f>
        <v>1292</v>
      </c>
      <c r="D8" s="205">
        <f t="shared" si="0"/>
        <v>2321</v>
      </c>
      <c r="E8" s="206">
        <v>83.851156069364166</v>
      </c>
      <c r="F8" s="71">
        <f t="shared" ref="F8:G8" si="1">SUM(F9:F13)</f>
        <v>46488</v>
      </c>
      <c r="G8" s="17">
        <f t="shared" si="1"/>
        <v>41991</v>
      </c>
      <c r="H8" s="17">
        <f>SUM(H9:H13)</f>
        <v>41604</v>
      </c>
    </row>
    <row r="9" spans="1:8" ht="15" customHeight="1" x14ac:dyDescent="0.2">
      <c r="A9" s="43" t="s">
        <v>139</v>
      </c>
      <c r="B9" s="197">
        <v>12515</v>
      </c>
      <c r="C9" s="198">
        <v>982</v>
      </c>
      <c r="D9" s="198">
        <v>1735</v>
      </c>
      <c r="E9" s="207">
        <v>80.697674418604649</v>
      </c>
      <c r="F9" s="12">
        <v>38244</v>
      </c>
      <c r="G9" s="13">
        <v>32959</v>
      </c>
      <c r="H9" s="13">
        <v>32534</v>
      </c>
    </row>
    <row r="10" spans="1:8" ht="15" customHeight="1" x14ac:dyDescent="0.2">
      <c r="A10" s="43" t="s">
        <v>141</v>
      </c>
      <c r="B10" s="197">
        <v>4002</v>
      </c>
      <c r="C10" s="198">
        <v>310</v>
      </c>
      <c r="D10" s="198">
        <v>586</v>
      </c>
      <c r="E10" s="207">
        <v>94.822006472491907</v>
      </c>
      <c r="F10" s="12">
        <v>8242</v>
      </c>
      <c r="G10" s="13">
        <v>9027</v>
      </c>
      <c r="H10" s="13">
        <v>9068</v>
      </c>
    </row>
    <row r="11" spans="1:8" ht="15" customHeight="1" x14ac:dyDescent="0.2">
      <c r="A11" s="43" t="s">
        <v>142</v>
      </c>
      <c r="B11" s="197">
        <v>2</v>
      </c>
      <c r="C11" s="198" t="s">
        <v>262</v>
      </c>
      <c r="D11" s="198" t="s">
        <v>262</v>
      </c>
      <c r="E11" s="207" t="s">
        <v>262</v>
      </c>
      <c r="F11" s="12">
        <v>2</v>
      </c>
      <c r="G11" s="13">
        <v>2</v>
      </c>
      <c r="H11" s="13">
        <v>2</v>
      </c>
    </row>
    <row r="12" spans="1:8" ht="15" customHeight="1" x14ac:dyDescent="0.2">
      <c r="A12" s="43" t="s">
        <v>521</v>
      </c>
      <c r="B12" s="197">
        <v>12</v>
      </c>
      <c r="C12" s="198" t="s">
        <v>262</v>
      </c>
      <c r="D12" s="198" t="s">
        <v>262</v>
      </c>
      <c r="E12" s="207" t="s">
        <v>262</v>
      </c>
      <c r="F12" s="12" t="s">
        <v>262</v>
      </c>
      <c r="G12" s="13">
        <v>2</v>
      </c>
      <c r="H12" s="13" t="s">
        <v>262</v>
      </c>
    </row>
    <row r="13" spans="1:8" ht="15" customHeight="1" x14ac:dyDescent="0.2">
      <c r="A13" s="43" t="s">
        <v>547</v>
      </c>
      <c r="B13" s="197">
        <v>1</v>
      </c>
      <c r="C13" s="198" t="s">
        <v>262</v>
      </c>
      <c r="D13" s="198" t="s">
        <v>262</v>
      </c>
      <c r="E13" s="207" t="s">
        <v>262</v>
      </c>
      <c r="F13" s="12" t="s">
        <v>262</v>
      </c>
      <c r="G13" s="13">
        <v>1</v>
      </c>
      <c r="H13" s="13" t="s">
        <v>262</v>
      </c>
    </row>
    <row r="14" spans="1:8" ht="9.75" customHeight="1" x14ac:dyDescent="0.2">
      <c r="A14" s="18"/>
      <c r="B14" s="197"/>
      <c r="C14" s="198"/>
      <c r="D14" s="198"/>
      <c r="E14" s="207"/>
      <c r="F14" s="12"/>
      <c r="G14" s="13"/>
      <c r="H14" s="13"/>
    </row>
    <row r="15" spans="1:8" ht="15" customHeight="1" x14ac:dyDescent="0.2">
      <c r="A15" s="70" t="s">
        <v>143</v>
      </c>
      <c r="B15" s="209">
        <f>SUM(B16:B24)</f>
        <v>123</v>
      </c>
      <c r="C15" s="205" t="s">
        <v>262</v>
      </c>
      <c r="D15" s="205" t="s">
        <v>262</v>
      </c>
      <c r="E15" s="206" t="s">
        <v>262</v>
      </c>
      <c r="F15" s="71">
        <f>SUM(F16:F24)</f>
        <v>17</v>
      </c>
      <c r="G15" s="17">
        <f>SUM(G16:G24)</f>
        <v>22</v>
      </c>
      <c r="H15" s="17">
        <f>SUM(H16:H24)</f>
        <v>16</v>
      </c>
    </row>
    <row r="16" spans="1:8" ht="15" customHeight="1" x14ac:dyDescent="0.2">
      <c r="A16" s="43" t="s">
        <v>575</v>
      </c>
      <c r="B16" s="197">
        <v>2</v>
      </c>
      <c r="C16" s="198" t="s">
        <v>262</v>
      </c>
      <c r="D16" s="198" t="s">
        <v>262</v>
      </c>
      <c r="E16" s="207" t="s">
        <v>262</v>
      </c>
      <c r="F16" s="12" t="s">
        <v>262</v>
      </c>
      <c r="G16" s="13" t="s">
        <v>262</v>
      </c>
      <c r="H16" s="13" t="s">
        <v>262</v>
      </c>
    </row>
    <row r="17" spans="1:14" ht="15" customHeight="1" x14ac:dyDescent="0.2">
      <c r="A17" s="43" t="s">
        <v>576</v>
      </c>
      <c r="B17" s="197">
        <v>1</v>
      </c>
      <c r="C17" s="198" t="s">
        <v>262</v>
      </c>
      <c r="D17" s="198" t="s">
        <v>262</v>
      </c>
      <c r="E17" s="207" t="s">
        <v>262</v>
      </c>
      <c r="F17" s="12" t="s">
        <v>262</v>
      </c>
      <c r="G17" s="13" t="s">
        <v>262</v>
      </c>
      <c r="H17" s="13" t="s">
        <v>262</v>
      </c>
    </row>
    <row r="18" spans="1:14" ht="15" customHeight="1" x14ac:dyDescent="0.2">
      <c r="A18" s="43" t="s">
        <v>577</v>
      </c>
      <c r="B18" s="197">
        <v>6</v>
      </c>
      <c r="C18" s="198" t="s">
        <v>262</v>
      </c>
      <c r="D18" s="198" t="s">
        <v>262</v>
      </c>
      <c r="E18" s="207" t="s">
        <v>262</v>
      </c>
      <c r="F18" s="12" t="s">
        <v>262</v>
      </c>
      <c r="G18" s="13">
        <v>3</v>
      </c>
      <c r="H18" s="13" t="s">
        <v>262</v>
      </c>
    </row>
    <row r="19" spans="1:14" ht="15" customHeight="1" x14ac:dyDescent="0.2">
      <c r="A19" s="43" t="s">
        <v>579</v>
      </c>
      <c r="B19" s="197">
        <v>1</v>
      </c>
      <c r="C19" s="198" t="s">
        <v>262</v>
      </c>
      <c r="D19" s="198" t="s">
        <v>262</v>
      </c>
      <c r="E19" s="207" t="s">
        <v>262</v>
      </c>
      <c r="F19" s="12" t="s">
        <v>262</v>
      </c>
      <c r="G19" s="13" t="s">
        <v>262</v>
      </c>
      <c r="H19" s="13" t="s">
        <v>262</v>
      </c>
    </row>
    <row r="20" spans="1:14" ht="15" customHeight="1" x14ac:dyDescent="0.2">
      <c r="A20" s="43" t="s">
        <v>536</v>
      </c>
      <c r="B20" s="197">
        <v>5</v>
      </c>
      <c r="C20" s="198" t="s">
        <v>262</v>
      </c>
      <c r="D20" s="198" t="s">
        <v>262</v>
      </c>
      <c r="E20" s="207" t="s">
        <v>262</v>
      </c>
      <c r="F20" s="12" t="s">
        <v>262</v>
      </c>
      <c r="G20" s="13">
        <v>3</v>
      </c>
      <c r="H20" s="13" t="s">
        <v>262</v>
      </c>
    </row>
    <row r="21" spans="1:14" ht="15" customHeight="1" x14ac:dyDescent="0.2">
      <c r="A21" s="43" t="s">
        <v>542</v>
      </c>
      <c r="B21" s="197">
        <v>104</v>
      </c>
      <c r="C21" s="198" t="s">
        <v>262</v>
      </c>
      <c r="D21" s="198" t="s">
        <v>262</v>
      </c>
      <c r="E21" s="207" t="s">
        <v>262</v>
      </c>
      <c r="F21" s="12" t="s">
        <v>262</v>
      </c>
      <c r="G21" s="13" t="s">
        <v>262</v>
      </c>
      <c r="H21" s="13" t="s">
        <v>262</v>
      </c>
    </row>
    <row r="22" spans="1:14" ht="15" customHeight="1" x14ac:dyDescent="0.2">
      <c r="A22" s="43" t="s">
        <v>580</v>
      </c>
      <c r="B22" s="197">
        <v>1</v>
      </c>
      <c r="C22" s="198" t="s">
        <v>262</v>
      </c>
      <c r="D22" s="198" t="s">
        <v>262</v>
      </c>
      <c r="E22" s="207" t="s">
        <v>262</v>
      </c>
      <c r="F22" s="12" t="s">
        <v>262</v>
      </c>
      <c r="G22" s="13" t="s">
        <v>262</v>
      </c>
      <c r="H22" s="13" t="s">
        <v>262</v>
      </c>
    </row>
    <row r="23" spans="1:14" ht="15" customHeight="1" x14ac:dyDescent="0.2">
      <c r="A23" s="43" t="s">
        <v>581</v>
      </c>
      <c r="B23" s="197">
        <v>1</v>
      </c>
      <c r="C23" s="198" t="s">
        <v>262</v>
      </c>
      <c r="D23" s="198" t="s">
        <v>262</v>
      </c>
      <c r="E23" s="207" t="s">
        <v>262</v>
      </c>
      <c r="F23" s="12" t="s">
        <v>262</v>
      </c>
      <c r="G23" s="13">
        <v>1</v>
      </c>
      <c r="H23" s="13">
        <v>1</v>
      </c>
    </row>
    <row r="24" spans="1:14" ht="15" customHeight="1" x14ac:dyDescent="0.2">
      <c r="A24" s="107" t="s">
        <v>467</v>
      </c>
      <c r="B24" s="200">
        <v>2</v>
      </c>
      <c r="C24" s="201" t="s">
        <v>262</v>
      </c>
      <c r="D24" s="201" t="s">
        <v>262</v>
      </c>
      <c r="E24" s="208" t="s">
        <v>262</v>
      </c>
      <c r="F24" s="108">
        <v>17</v>
      </c>
      <c r="G24" s="109">
        <v>15</v>
      </c>
      <c r="H24" s="109">
        <v>15</v>
      </c>
    </row>
    <row r="25" spans="1:14" ht="15" customHeight="1" x14ac:dyDescent="0.2">
      <c r="A25" s="10"/>
      <c r="B25" s="58"/>
      <c r="C25" s="58"/>
      <c r="D25" s="58"/>
      <c r="E25" s="10"/>
      <c r="F25" s="10"/>
      <c r="G25" s="10"/>
      <c r="H25" s="58"/>
    </row>
    <row r="26" spans="1:14" ht="15" customHeight="1" x14ac:dyDescent="0.2">
      <c r="A26" s="6" t="s">
        <v>474</v>
      </c>
      <c r="C26" s="7"/>
      <c r="D26" s="7"/>
      <c r="F26" s="7"/>
      <c r="G26" s="7"/>
      <c r="H26" s="7"/>
    </row>
    <row r="27" spans="1:14" ht="15" customHeight="1" x14ac:dyDescent="0.2">
      <c r="A27" s="6" t="s">
        <v>475</v>
      </c>
      <c r="B27" s="7"/>
      <c r="C27" s="7"/>
      <c r="D27" s="7"/>
      <c r="E27" s="7"/>
      <c r="F27" s="7"/>
      <c r="G27" s="7"/>
      <c r="H27" s="7"/>
    </row>
    <row r="28" spans="1:14" ht="15" customHeight="1" x14ac:dyDescent="0.2">
      <c r="B28" s="7"/>
      <c r="C28" s="7"/>
      <c r="D28" s="7"/>
      <c r="E28" s="7"/>
      <c r="F28" s="7"/>
      <c r="G28" s="7"/>
      <c r="H28" s="7"/>
      <c r="J28" s="7"/>
      <c r="K28" s="7"/>
      <c r="L28" s="7"/>
      <c r="M28" s="7"/>
      <c r="N28" s="7"/>
    </row>
    <row r="29" spans="1:14" ht="15" customHeight="1" x14ac:dyDescent="0.25">
      <c r="A29" s="68" t="s">
        <v>147</v>
      </c>
      <c r="C29" s="7"/>
      <c r="D29" s="7"/>
      <c r="F29" s="7"/>
      <c r="G29" s="7"/>
      <c r="H29" s="7"/>
    </row>
    <row r="30" spans="1:14" ht="15" customHeight="1" x14ac:dyDescent="0.2">
      <c r="C30" s="7"/>
      <c r="D30" s="7"/>
      <c r="E30" s="7"/>
      <c r="F30" s="7"/>
      <c r="G30" s="7"/>
      <c r="H30" s="7"/>
    </row>
    <row r="31" spans="1:14" ht="15" customHeight="1" x14ac:dyDescent="0.2">
      <c r="A31" s="43"/>
      <c r="B31" s="7"/>
      <c r="C31" s="7"/>
      <c r="D31" s="7"/>
      <c r="E31" s="7"/>
      <c r="G31" s="7"/>
      <c r="H31" s="7"/>
      <c r="I31" s="7"/>
    </row>
    <row r="32" spans="1:14" ht="15" customHeight="1" x14ac:dyDescent="0.2">
      <c r="B32" s="7"/>
      <c r="C32" s="7"/>
      <c r="D32" s="7"/>
      <c r="E32" s="7"/>
    </row>
    <row r="42" spans="8:9" ht="15" customHeight="1" x14ac:dyDescent="0.2">
      <c r="H42" s="7"/>
      <c r="I42" s="7"/>
    </row>
  </sheetData>
  <mergeCells count="4">
    <mergeCell ref="B3:E3"/>
    <mergeCell ref="F3:H3"/>
    <mergeCell ref="F4:H4"/>
    <mergeCell ref="B4:C4"/>
  </mergeCells>
  <hyperlinks>
    <hyperlink ref="A29" location="Kazalo!A1" display="nazaj na kazalo" xr:uid="{00000000-0004-0000-2E00-000000000000}"/>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AD03-1F6C-4FC0-B1FE-64137B9F24BD}">
  <dimension ref="A1:E22"/>
  <sheetViews>
    <sheetView showGridLines="0" tabSelected="1" workbookViewId="0"/>
  </sheetViews>
  <sheetFormatPr defaultRowHeight="13.2" x14ac:dyDescent="0.25"/>
  <cols>
    <col min="1" max="1" width="24.33203125" customWidth="1"/>
  </cols>
  <sheetData>
    <row r="1" spans="1:5" ht="15" customHeight="1" x14ac:dyDescent="0.25">
      <c r="A1" s="297" t="s">
        <v>631</v>
      </c>
      <c r="B1" s="267"/>
      <c r="C1" s="267"/>
      <c r="D1" s="267"/>
      <c r="E1" s="267"/>
    </row>
    <row r="2" spans="1:5" ht="15" customHeight="1" x14ac:dyDescent="0.25">
      <c r="A2" s="267"/>
      <c r="B2" s="267"/>
      <c r="C2" s="267"/>
      <c r="D2" s="267"/>
      <c r="E2" s="267"/>
    </row>
    <row r="3" spans="1:5" ht="15" customHeight="1" x14ac:dyDescent="0.25">
      <c r="A3" s="317"/>
      <c r="B3" s="402" t="s">
        <v>616</v>
      </c>
      <c r="C3" s="403"/>
      <c r="D3" s="403"/>
      <c r="E3" s="403"/>
    </row>
    <row r="4" spans="1:5" ht="15" customHeight="1" x14ac:dyDescent="0.25">
      <c r="A4" s="318" t="s">
        <v>617</v>
      </c>
      <c r="B4" s="400"/>
      <c r="C4" s="401"/>
      <c r="D4" s="319"/>
      <c r="E4" s="320" t="s">
        <v>669</v>
      </c>
    </row>
    <row r="5" spans="1:5" ht="15" customHeight="1" x14ac:dyDescent="0.25">
      <c r="A5" s="321" t="s">
        <v>618</v>
      </c>
      <c r="B5" s="301" t="s">
        <v>585</v>
      </c>
      <c r="C5" s="302" t="s">
        <v>670</v>
      </c>
      <c r="D5" s="302" t="s">
        <v>669</v>
      </c>
      <c r="E5" s="167" t="s">
        <v>671</v>
      </c>
    </row>
    <row r="6" spans="1:5" ht="15" customHeight="1" x14ac:dyDescent="0.25">
      <c r="A6" s="322" t="s">
        <v>0</v>
      </c>
      <c r="B6" s="354">
        <v>26277</v>
      </c>
      <c r="C6" s="354">
        <v>2481</v>
      </c>
      <c r="D6" s="354">
        <v>4561</v>
      </c>
      <c r="E6" s="364">
        <v>103.9</v>
      </c>
    </row>
    <row r="7" spans="1:5" ht="15" customHeight="1" x14ac:dyDescent="0.25">
      <c r="A7" s="323"/>
      <c r="B7" s="365"/>
      <c r="C7" s="366"/>
      <c r="D7" s="366"/>
      <c r="E7" s="367"/>
    </row>
    <row r="8" spans="1:5" ht="15" customHeight="1" x14ac:dyDescent="0.25">
      <c r="A8" s="324" t="s">
        <v>632</v>
      </c>
      <c r="B8" s="369">
        <v>7106</v>
      </c>
      <c r="C8" s="369">
        <v>631</v>
      </c>
      <c r="D8" s="369">
        <v>1131</v>
      </c>
      <c r="E8" s="370">
        <v>81.075268817204304</v>
      </c>
    </row>
    <row r="9" spans="1:5" ht="15" customHeight="1" x14ac:dyDescent="0.25">
      <c r="A9" s="324" t="s">
        <v>634</v>
      </c>
      <c r="B9" s="369">
        <v>3014</v>
      </c>
      <c r="C9" s="369">
        <v>320</v>
      </c>
      <c r="D9" s="369">
        <v>623</v>
      </c>
      <c r="E9" s="370">
        <v>137.52759381898454</v>
      </c>
    </row>
    <row r="10" spans="1:5" ht="15" customHeight="1" x14ac:dyDescent="0.25">
      <c r="A10" s="324" t="s">
        <v>633</v>
      </c>
      <c r="B10" s="369">
        <v>3797</v>
      </c>
      <c r="C10" s="369">
        <v>318</v>
      </c>
      <c r="D10" s="369">
        <v>566</v>
      </c>
      <c r="E10" s="370">
        <v>92.182410423452765</v>
      </c>
    </row>
    <row r="11" spans="1:5" ht="15" customHeight="1" x14ac:dyDescent="0.25">
      <c r="A11" s="324" t="s">
        <v>635</v>
      </c>
      <c r="B11" s="369">
        <v>2471</v>
      </c>
      <c r="C11" s="369">
        <v>266</v>
      </c>
      <c r="D11" s="369">
        <v>465</v>
      </c>
      <c r="E11" s="370">
        <v>110.45130641330165</v>
      </c>
    </row>
    <row r="12" spans="1:5" ht="15" customHeight="1" x14ac:dyDescent="0.25">
      <c r="A12" s="324" t="s">
        <v>636</v>
      </c>
      <c r="B12" s="369">
        <v>1398</v>
      </c>
      <c r="C12" s="369">
        <v>141</v>
      </c>
      <c r="D12" s="369">
        <v>279</v>
      </c>
      <c r="E12" s="370">
        <v>168.07228915662651</v>
      </c>
    </row>
    <row r="13" spans="1:5" ht="15" customHeight="1" x14ac:dyDescent="0.25">
      <c r="A13" s="324" t="s">
        <v>637</v>
      </c>
      <c r="B13" s="369">
        <v>1370</v>
      </c>
      <c r="C13" s="369">
        <v>104</v>
      </c>
      <c r="D13" s="369">
        <v>215</v>
      </c>
      <c r="E13" s="370">
        <v>110.82474226804125</v>
      </c>
    </row>
    <row r="14" spans="1:5" ht="15" customHeight="1" x14ac:dyDescent="0.25">
      <c r="A14" s="324" t="s">
        <v>638</v>
      </c>
      <c r="B14" s="369">
        <v>1259</v>
      </c>
      <c r="C14" s="369">
        <v>104</v>
      </c>
      <c r="D14" s="369">
        <v>207</v>
      </c>
      <c r="E14" s="370">
        <v>105.07614213197969</v>
      </c>
    </row>
    <row r="15" spans="1:5" ht="15" customHeight="1" x14ac:dyDescent="0.25">
      <c r="A15" s="324" t="s">
        <v>640</v>
      </c>
      <c r="B15" s="369">
        <v>828</v>
      </c>
      <c r="C15" s="369">
        <v>86</v>
      </c>
      <c r="D15" s="369">
        <v>163</v>
      </c>
      <c r="E15" s="370">
        <v>133.60655737704917</v>
      </c>
    </row>
    <row r="16" spans="1:5" ht="15" customHeight="1" x14ac:dyDescent="0.25">
      <c r="A16" s="324" t="s">
        <v>639</v>
      </c>
      <c r="B16" s="369">
        <v>933</v>
      </c>
      <c r="C16" s="369">
        <v>82</v>
      </c>
      <c r="D16" s="369">
        <v>118</v>
      </c>
      <c r="E16" s="370">
        <v>71.951219512195124</v>
      </c>
    </row>
    <row r="17" spans="1:5" ht="15" customHeight="1" x14ac:dyDescent="0.25">
      <c r="A17" s="324" t="s">
        <v>641</v>
      </c>
      <c r="B17" s="369">
        <v>826</v>
      </c>
      <c r="C17" s="369">
        <v>71</v>
      </c>
      <c r="D17" s="369">
        <v>134</v>
      </c>
      <c r="E17" s="370">
        <v>102.29007633587786</v>
      </c>
    </row>
    <row r="18" spans="1:5" ht="15" customHeight="1" x14ac:dyDescent="0.25">
      <c r="A18" s="324" t="s">
        <v>642</v>
      </c>
      <c r="B18" s="369">
        <v>781</v>
      </c>
      <c r="C18" s="369">
        <v>62</v>
      </c>
      <c r="D18" s="369">
        <v>124</v>
      </c>
      <c r="E18" s="370">
        <v>80.519480519480524</v>
      </c>
    </row>
    <row r="19" spans="1:5" ht="15" customHeight="1" x14ac:dyDescent="0.25">
      <c r="A19" s="324" t="s">
        <v>643</v>
      </c>
      <c r="B19" s="371">
        <v>336</v>
      </c>
      <c r="C19" s="369">
        <v>38</v>
      </c>
      <c r="D19" s="369">
        <v>66</v>
      </c>
      <c r="E19" s="370">
        <v>129.41176470588235</v>
      </c>
    </row>
    <row r="20" spans="1:5" ht="15" customHeight="1" x14ac:dyDescent="0.25">
      <c r="A20" s="326" t="s">
        <v>467</v>
      </c>
      <c r="B20" s="368">
        <v>2158</v>
      </c>
      <c r="C20" s="368">
        <v>258</v>
      </c>
      <c r="D20" s="368">
        <v>470</v>
      </c>
      <c r="E20" s="370">
        <v>142.85714285714286</v>
      </c>
    </row>
    <row r="21" spans="1:5" ht="15" customHeight="1" x14ac:dyDescent="0.25">
      <c r="A21" s="267"/>
      <c r="B21" s="267"/>
      <c r="C21" s="267"/>
      <c r="D21" s="267"/>
      <c r="E21" s="267"/>
    </row>
    <row r="22" spans="1:5" ht="15" customHeight="1" x14ac:dyDescent="0.25">
      <c r="A22" s="68" t="s">
        <v>147</v>
      </c>
      <c r="B22" s="267"/>
      <c r="C22" s="267"/>
      <c r="D22" s="267"/>
      <c r="E22" s="267"/>
    </row>
  </sheetData>
  <mergeCells count="2">
    <mergeCell ref="B3:E3"/>
    <mergeCell ref="B4:C4"/>
  </mergeCells>
  <hyperlinks>
    <hyperlink ref="A22" location="Kazalo!A1" display="nazaj na kazalo" xr:uid="{C077F266-EEA5-4ECC-90E7-3D3E0B99578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37"/>
  <sheetViews>
    <sheetView showGridLines="0" tabSelected="1" workbookViewId="0"/>
  </sheetViews>
  <sheetFormatPr defaultColWidth="9.109375" defaultRowHeight="15" customHeight="1" x14ac:dyDescent="0.2"/>
  <cols>
    <col min="1" max="1" width="33.5546875" style="6" customWidth="1"/>
    <col min="2" max="7" width="9.5546875" style="6" customWidth="1"/>
    <col min="8" max="16384" width="9.109375" style="6"/>
  </cols>
  <sheetData>
    <row r="1" spans="1:7" ht="15" customHeight="1" x14ac:dyDescent="0.25">
      <c r="A1" s="121" t="s">
        <v>480</v>
      </c>
      <c r="B1" s="1"/>
      <c r="C1" s="1"/>
      <c r="D1" s="1"/>
      <c r="E1" s="1"/>
      <c r="F1" s="1"/>
      <c r="G1" s="1"/>
    </row>
    <row r="2" spans="1:7" ht="15" customHeight="1" x14ac:dyDescent="0.2">
      <c r="A2" s="1"/>
      <c r="B2" s="1"/>
      <c r="C2" s="1"/>
      <c r="D2" s="1"/>
      <c r="E2" s="1"/>
      <c r="F2" s="1"/>
      <c r="G2" s="1"/>
    </row>
    <row r="3" spans="1:7" ht="15" customHeight="1" x14ac:dyDescent="0.2">
      <c r="A3" s="187"/>
      <c r="B3" s="389" t="s">
        <v>133</v>
      </c>
      <c r="C3" s="390"/>
      <c r="D3" s="390"/>
      <c r="E3" s="391"/>
      <c r="F3" s="389" t="s">
        <v>135</v>
      </c>
      <c r="G3" s="390"/>
    </row>
    <row r="4" spans="1:7" ht="15" customHeight="1" x14ac:dyDescent="0.2">
      <c r="A4" s="153"/>
      <c r="B4" s="283"/>
      <c r="C4" s="210"/>
      <c r="D4" s="210"/>
      <c r="E4" s="284" t="str">
        <f>Obdobja!B13</f>
        <v>I-II 26</v>
      </c>
      <c r="F4" s="375" t="s">
        <v>136</v>
      </c>
      <c r="G4" s="376"/>
    </row>
    <row r="5" spans="1:7" ht="15" customHeight="1" x14ac:dyDescent="0.2">
      <c r="A5" s="278" t="s">
        <v>62</v>
      </c>
      <c r="B5" s="166" t="s">
        <v>587</v>
      </c>
      <c r="C5" s="167" t="str">
        <f>Obdobja!B11</f>
        <v>II 26</v>
      </c>
      <c r="D5" s="167" t="str">
        <f>Obdobja!B13</f>
        <v>I-II 26</v>
      </c>
      <c r="E5" s="168" t="str">
        <f>Obdobja!C13</f>
        <v>I-II 25</v>
      </c>
      <c r="F5" s="167" t="s">
        <v>587</v>
      </c>
      <c r="G5" s="167" t="str">
        <f>Obdobja!B11</f>
        <v>II 26</v>
      </c>
    </row>
    <row r="6" spans="1:7" ht="15" customHeight="1" x14ac:dyDescent="0.2">
      <c r="A6" s="21" t="s">
        <v>0</v>
      </c>
      <c r="B6" s="22">
        <v>1383</v>
      </c>
      <c r="C6" s="23">
        <f t="shared" ref="C6:D6" si="0">SUM(C8:C30)</f>
        <v>1292</v>
      </c>
      <c r="D6" s="23">
        <f t="shared" si="0"/>
        <v>2321</v>
      </c>
      <c r="E6" s="103">
        <f>+D6/'[9]izdana-dejavnost'!C31*100</f>
        <v>83.82087396171903</v>
      </c>
      <c r="F6" s="23">
        <v>42013</v>
      </c>
      <c r="G6" s="23">
        <f>SUM(G8:G30)</f>
        <v>41620</v>
      </c>
    </row>
    <row r="7" spans="1:7" ht="15" customHeight="1" x14ac:dyDescent="0.2">
      <c r="A7" s="11"/>
      <c r="B7" s="15"/>
      <c r="C7" s="16"/>
      <c r="D7" s="16"/>
      <c r="E7" s="104"/>
      <c r="F7" s="16"/>
      <c r="G7" s="16"/>
    </row>
    <row r="8" spans="1:7" ht="15" customHeight="1" x14ac:dyDescent="0.2">
      <c r="A8" s="18" t="s">
        <v>2</v>
      </c>
      <c r="B8" s="12">
        <v>10</v>
      </c>
      <c r="C8" s="13">
        <f>+'[8]izdana-dejavnost'!C6</f>
        <v>20</v>
      </c>
      <c r="D8" s="13">
        <f>+'[8]izdana-dejavnost'!C33</f>
        <v>34</v>
      </c>
      <c r="E8" s="105">
        <f>+D8/'[9]izdana-dejavnost'!C33*100</f>
        <v>170</v>
      </c>
      <c r="F8" s="13">
        <v>91</v>
      </c>
      <c r="G8" s="13">
        <f>+'[8]veljavna-dejavnost'!C6</f>
        <v>110</v>
      </c>
    </row>
    <row r="9" spans="1:7" ht="15" customHeight="1" x14ac:dyDescent="0.2">
      <c r="A9" s="18" t="s">
        <v>3</v>
      </c>
      <c r="B9" s="12">
        <v>1</v>
      </c>
      <c r="C9" s="13" t="s">
        <v>262</v>
      </c>
      <c r="D9" s="13" t="s">
        <v>262</v>
      </c>
      <c r="E9" s="105" t="s">
        <v>262</v>
      </c>
      <c r="F9" s="13">
        <v>39</v>
      </c>
      <c r="G9" s="13">
        <f>+'[8]veljavna-dejavnost'!C7</f>
        <v>37</v>
      </c>
    </row>
    <row r="10" spans="1:7" ht="15" customHeight="1" x14ac:dyDescent="0.2">
      <c r="A10" s="18" t="s">
        <v>4</v>
      </c>
      <c r="B10" s="12">
        <v>269</v>
      </c>
      <c r="C10" s="13">
        <f>+'[8]izdana-dejavnost'!C8</f>
        <v>194</v>
      </c>
      <c r="D10" s="13">
        <f>+'[8]izdana-dejavnost'!C35</f>
        <v>327</v>
      </c>
      <c r="E10" s="105">
        <f>+D10/'[9]izdana-dejavnost'!C35*100</f>
        <v>83.846153846153854</v>
      </c>
      <c r="F10" s="13">
        <v>7624</v>
      </c>
      <c r="G10" s="13">
        <f>+'[8]veljavna-dejavnost'!C8</f>
        <v>7348</v>
      </c>
    </row>
    <row r="11" spans="1:7" ht="20.399999999999999" x14ac:dyDescent="0.2">
      <c r="A11" s="18" t="s">
        <v>552</v>
      </c>
      <c r="B11" s="12" t="s">
        <v>262</v>
      </c>
      <c r="C11" s="13" t="s">
        <v>262</v>
      </c>
      <c r="D11" s="13" t="s">
        <v>262</v>
      </c>
      <c r="E11" s="105" t="s">
        <v>262</v>
      </c>
      <c r="F11" s="13">
        <v>12</v>
      </c>
      <c r="G11" s="13">
        <f>+'[8]veljavna-dejavnost'!C9</f>
        <v>10</v>
      </c>
    </row>
    <row r="12" spans="1:7" ht="15" customHeight="1" x14ac:dyDescent="0.2">
      <c r="A12" s="18" t="s">
        <v>6</v>
      </c>
      <c r="B12" s="12">
        <v>2</v>
      </c>
      <c r="C12" s="13">
        <f>+'[8]izdana-dejavnost'!C10</f>
        <v>1</v>
      </c>
      <c r="D12" s="13">
        <f>+'[8]izdana-dejavnost'!C37</f>
        <v>2</v>
      </c>
      <c r="E12" s="105">
        <f>+D12/'[9]izdana-dejavnost'!C37*100</f>
        <v>22.222222222222221</v>
      </c>
      <c r="F12" s="13">
        <v>58</v>
      </c>
      <c r="G12" s="13">
        <f>+'[8]veljavna-dejavnost'!C10</f>
        <v>58</v>
      </c>
    </row>
    <row r="13" spans="1:7" ht="15" customHeight="1" x14ac:dyDescent="0.2">
      <c r="A13" s="18" t="s">
        <v>7</v>
      </c>
      <c r="B13" s="12">
        <v>216</v>
      </c>
      <c r="C13" s="13">
        <f>+'[8]izdana-dejavnost'!C11</f>
        <v>199</v>
      </c>
      <c r="D13" s="13">
        <f>+'[8]izdana-dejavnost'!C38</f>
        <v>309</v>
      </c>
      <c r="E13" s="105">
        <f>+D13/'[9]izdana-dejavnost'!C38*100</f>
        <v>82.399999999999991</v>
      </c>
      <c r="F13" s="13">
        <v>5915</v>
      </c>
      <c r="G13" s="13">
        <f>+'[8]veljavna-dejavnost'!C11</f>
        <v>5750</v>
      </c>
    </row>
    <row r="14" spans="1:7" ht="15" customHeight="1" x14ac:dyDescent="0.2">
      <c r="A14" s="18" t="s">
        <v>553</v>
      </c>
      <c r="B14" s="12">
        <v>19</v>
      </c>
      <c r="C14" s="13">
        <f>+'[8]izdana-dejavnost'!C12</f>
        <v>24</v>
      </c>
      <c r="D14" s="13">
        <f>+'[8]izdana-dejavnost'!C39</f>
        <v>43</v>
      </c>
      <c r="E14" s="105">
        <f>+D14/'[9]izdana-dejavnost'!C39*100</f>
        <v>66.153846153846146</v>
      </c>
      <c r="F14" s="13">
        <v>1137</v>
      </c>
      <c r="G14" s="13">
        <f>+'[8]veljavna-dejavnost'!C12</f>
        <v>1092</v>
      </c>
    </row>
    <row r="15" spans="1:7" ht="15" customHeight="1" x14ac:dyDescent="0.2">
      <c r="A15" s="18" t="s">
        <v>554</v>
      </c>
      <c r="B15" s="12">
        <v>112</v>
      </c>
      <c r="C15" s="13">
        <f>+'[8]izdana-dejavnost'!C13</f>
        <v>105</v>
      </c>
      <c r="D15" s="13">
        <f>+'[8]izdana-dejavnost'!C40</f>
        <v>194</v>
      </c>
      <c r="E15" s="105">
        <f>+D15/'[9]izdana-dejavnost'!C40*100</f>
        <v>75.78125</v>
      </c>
      <c r="F15" s="13">
        <v>3494</v>
      </c>
      <c r="G15" s="13">
        <f>+'[8]veljavna-dejavnost'!C13</f>
        <v>3384</v>
      </c>
    </row>
    <row r="16" spans="1:7" ht="15" customHeight="1" x14ac:dyDescent="0.2">
      <c r="A16" s="18" t="s">
        <v>555</v>
      </c>
      <c r="B16" s="12">
        <v>39</v>
      </c>
      <c r="C16" s="13">
        <f>+'[8]izdana-dejavnost'!C14</f>
        <v>27</v>
      </c>
      <c r="D16" s="13">
        <f>+'[8]izdana-dejavnost'!C41</f>
        <v>46</v>
      </c>
      <c r="E16" s="105">
        <f>+D16/'[9]izdana-dejavnost'!C41*100</f>
        <v>83.636363636363626</v>
      </c>
      <c r="F16" s="13">
        <v>1185</v>
      </c>
      <c r="G16" s="13">
        <f>+'[8]veljavna-dejavnost'!C14</f>
        <v>1147</v>
      </c>
    </row>
    <row r="17" spans="1:7" ht="20.399999999999999" x14ac:dyDescent="0.2">
      <c r="A17" s="18" t="s">
        <v>556</v>
      </c>
      <c r="B17" s="12" t="s">
        <v>262</v>
      </c>
      <c r="C17" s="13" t="s">
        <v>262</v>
      </c>
      <c r="D17" s="13" t="s">
        <v>262</v>
      </c>
      <c r="E17" s="105" t="s">
        <v>262</v>
      </c>
      <c r="F17" s="13">
        <v>3</v>
      </c>
      <c r="G17" s="13">
        <f>+'[8]veljavna-dejavnost'!C15</f>
        <v>3</v>
      </c>
    </row>
    <row r="18" spans="1:7" ht="30.6" x14ac:dyDescent="0.2">
      <c r="A18" s="18" t="s">
        <v>557</v>
      </c>
      <c r="B18" s="12">
        <v>2</v>
      </c>
      <c r="C18" s="13">
        <f>+'[8]izdana-dejavnost'!C16</f>
        <v>2</v>
      </c>
      <c r="D18" s="13">
        <f>+'[8]izdana-dejavnost'!C43</f>
        <v>4</v>
      </c>
      <c r="E18" s="105">
        <f>+D18/'[9]izdana-dejavnost'!C43*100</f>
        <v>33.333333333333329</v>
      </c>
      <c r="F18" s="13">
        <v>67</v>
      </c>
      <c r="G18" s="13">
        <f>+'[8]veljavna-dejavnost'!C16</f>
        <v>69</v>
      </c>
    </row>
    <row r="19" spans="1:7" ht="15" customHeight="1" x14ac:dyDescent="0.2">
      <c r="A19" s="18" t="s">
        <v>558</v>
      </c>
      <c r="B19" s="12" t="s">
        <v>262</v>
      </c>
      <c r="C19" s="13" t="s">
        <v>262</v>
      </c>
      <c r="D19" s="13">
        <f>+'[8]izdana-dejavnost'!C44</f>
        <v>1</v>
      </c>
      <c r="E19" s="105">
        <f>+D19/'[9]izdana-dejavnost'!C44*100</f>
        <v>100</v>
      </c>
      <c r="F19" s="13">
        <v>4</v>
      </c>
      <c r="G19" s="13">
        <f>+'[8]veljavna-dejavnost'!C17</f>
        <v>4</v>
      </c>
    </row>
    <row r="20" spans="1:7" ht="15" customHeight="1" x14ac:dyDescent="0.2">
      <c r="A20" s="18" t="s">
        <v>559</v>
      </c>
      <c r="B20" s="12">
        <v>5</v>
      </c>
      <c r="C20" s="13">
        <f>+'[8]izdana-dejavnost'!C18</f>
        <v>1</v>
      </c>
      <c r="D20" s="13">
        <f>+'[8]izdana-dejavnost'!C45</f>
        <v>3</v>
      </c>
      <c r="E20" s="105">
        <f>+D20/'[9]izdana-dejavnost'!C45*100</f>
        <v>33.333333333333329</v>
      </c>
      <c r="F20" s="13">
        <v>143</v>
      </c>
      <c r="G20" s="13">
        <f>+'[8]veljavna-dejavnost'!C18</f>
        <v>132</v>
      </c>
    </row>
    <row r="21" spans="1:7" ht="15" customHeight="1" x14ac:dyDescent="0.2">
      <c r="A21" s="18" t="s">
        <v>560</v>
      </c>
      <c r="B21" s="12">
        <v>9</v>
      </c>
      <c r="C21" s="13">
        <f>+'[8]izdana-dejavnost'!C19</f>
        <v>7</v>
      </c>
      <c r="D21" s="13">
        <f>+'[8]izdana-dejavnost'!C46</f>
        <v>18</v>
      </c>
      <c r="E21" s="105">
        <f>+D21/'[9]izdana-dejavnost'!C46*100</f>
        <v>75</v>
      </c>
      <c r="F21" s="13">
        <v>356</v>
      </c>
      <c r="G21" s="13">
        <f>+'[8]veljavna-dejavnost'!C19</f>
        <v>323</v>
      </c>
    </row>
    <row r="22" spans="1:7" ht="15" customHeight="1" x14ac:dyDescent="0.2">
      <c r="A22" s="18" t="s">
        <v>561</v>
      </c>
      <c r="B22" s="12">
        <v>20</v>
      </c>
      <c r="C22" s="13">
        <f>+'[8]izdana-dejavnost'!C20</f>
        <v>19</v>
      </c>
      <c r="D22" s="13">
        <f>+'[8]izdana-dejavnost'!C47</f>
        <v>36</v>
      </c>
      <c r="E22" s="105">
        <f>+D22/'[9]izdana-dejavnost'!C47*100</f>
        <v>54.54545454545454</v>
      </c>
      <c r="F22" s="13">
        <v>888</v>
      </c>
      <c r="G22" s="13">
        <f>+'[8]veljavna-dejavnost'!C20</f>
        <v>819</v>
      </c>
    </row>
    <row r="23" spans="1:7" ht="20.399999999999999" x14ac:dyDescent="0.2">
      <c r="A23" s="18" t="s">
        <v>562</v>
      </c>
      <c r="B23" s="12" t="s">
        <v>262</v>
      </c>
      <c r="C23" s="13" t="s">
        <v>262</v>
      </c>
      <c r="D23" s="13" t="s">
        <v>262</v>
      </c>
      <c r="E23" s="105" t="s">
        <v>262</v>
      </c>
      <c r="F23" s="13" t="s">
        <v>262</v>
      </c>
      <c r="G23" s="13" t="s">
        <v>262</v>
      </c>
    </row>
    <row r="24" spans="1:7" ht="15" customHeight="1" x14ac:dyDescent="0.2">
      <c r="A24" s="18" t="s">
        <v>563</v>
      </c>
      <c r="B24" s="12" t="s">
        <v>262</v>
      </c>
      <c r="C24" s="13" t="s">
        <v>262</v>
      </c>
      <c r="D24" s="13" t="s">
        <v>262</v>
      </c>
      <c r="E24" s="105" t="s">
        <v>262</v>
      </c>
      <c r="F24" s="13">
        <v>19</v>
      </c>
      <c r="G24" s="13">
        <f>+'[8]veljavna-dejavnost'!C22</f>
        <v>16</v>
      </c>
    </row>
    <row r="25" spans="1:7" ht="15" customHeight="1" x14ac:dyDescent="0.2">
      <c r="A25" s="18" t="s">
        <v>564</v>
      </c>
      <c r="B25" s="12">
        <v>10</v>
      </c>
      <c r="C25" s="13">
        <f>+'[8]izdana-dejavnost'!C23</f>
        <v>10</v>
      </c>
      <c r="D25" s="13">
        <f>+'[8]izdana-dejavnost'!C50</f>
        <v>16</v>
      </c>
      <c r="E25" s="105">
        <f>+D25/'[9]izdana-dejavnost'!C50*100</f>
        <v>84.210526315789465</v>
      </c>
      <c r="F25" s="13">
        <v>299</v>
      </c>
      <c r="G25" s="13">
        <f>+'[8]veljavna-dejavnost'!C23</f>
        <v>301</v>
      </c>
    </row>
    <row r="26" spans="1:7" ht="15" customHeight="1" x14ac:dyDescent="0.2">
      <c r="A26" s="18" t="s">
        <v>565</v>
      </c>
      <c r="B26" s="12">
        <v>1</v>
      </c>
      <c r="C26" s="13" t="s">
        <v>262</v>
      </c>
      <c r="D26" s="13" t="s">
        <v>262</v>
      </c>
      <c r="E26" s="105" t="s">
        <v>262</v>
      </c>
      <c r="F26" s="13">
        <v>42</v>
      </c>
      <c r="G26" s="13">
        <f>+'[8]veljavna-dejavnost'!C24</f>
        <v>38</v>
      </c>
    </row>
    <row r="27" spans="1:7" ht="15" customHeight="1" x14ac:dyDescent="0.2">
      <c r="A27" s="18" t="s">
        <v>566</v>
      </c>
      <c r="B27" s="12">
        <v>7</v>
      </c>
      <c r="C27" s="13">
        <f>+'[8]izdana-dejavnost'!C25</f>
        <v>3</v>
      </c>
      <c r="D27" s="13">
        <f>+'[8]izdana-dejavnost'!C52</f>
        <v>9</v>
      </c>
      <c r="E27" s="105">
        <f>+D27/'[9]izdana-dejavnost'!C52*100</f>
        <v>90</v>
      </c>
      <c r="F27" s="13">
        <v>197</v>
      </c>
      <c r="G27" s="13">
        <f>+'[8]veljavna-dejavnost'!C25</f>
        <v>189</v>
      </c>
    </row>
    <row r="28" spans="1:7" ht="20.399999999999999" x14ac:dyDescent="0.2">
      <c r="A28" s="18" t="s">
        <v>567</v>
      </c>
      <c r="B28" s="12" t="s">
        <v>262</v>
      </c>
      <c r="C28" s="13" t="s">
        <v>262</v>
      </c>
      <c r="D28" s="13" t="s">
        <v>262</v>
      </c>
      <c r="E28" s="105" t="s">
        <v>262</v>
      </c>
      <c r="F28" s="13" t="s">
        <v>262</v>
      </c>
      <c r="G28" s="13" t="s">
        <v>262</v>
      </c>
    </row>
    <row r="29" spans="1:7" ht="15.75" customHeight="1" x14ac:dyDescent="0.2">
      <c r="A29" s="18" t="s">
        <v>568</v>
      </c>
      <c r="B29" s="12" t="s">
        <v>262</v>
      </c>
      <c r="C29" s="13" t="s">
        <v>262</v>
      </c>
      <c r="D29" s="13" t="s">
        <v>262</v>
      </c>
      <c r="E29" s="105" t="s">
        <v>262</v>
      </c>
      <c r="F29" s="13" t="s">
        <v>262</v>
      </c>
      <c r="G29" s="13" t="s">
        <v>262</v>
      </c>
    </row>
    <row r="30" spans="1:7" ht="15" customHeight="1" x14ac:dyDescent="0.2">
      <c r="A30" s="25" t="s">
        <v>464</v>
      </c>
      <c r="B30" s="26">
        <v>661</v>
      </c>
      <c r="C30" s="27">
        <f>+'[8]izdana-dejavnost'!C28</f>
        <v>680</v>
      </c>
      <c r="D30" s="27">
        <f>+'[8]izdana-dejavnost'!C55</f>
        <v>1279</v>
      </c>
      <c r="E30" s="106">
        <f>+D30/'[9]izdana-dejavnost'!C55*100</f>
        <v>88.085399449035819</v>
      </c>
      <c r="F30" s="27">
        <v>20440</v>
      </c>
      <c r="G30" s="27">
        <f>+'[8]veljavna-dejavnost'!C28</f>
        <v>20790</v>
      </c>
    </row>
    <row r="31" spans="1:7" ht="15" customHeight="1" x14ac:dyDescent="0.2">
      <c r="A31" s="18"/>
      <c r="B31" s="13"/>
      <c r="C31" s="13"/>
      <c r="D31" s="13"/>
      <c r="E31" s="13"/>
      <c r="F31" s="13"/>
      <c r="G31" s="13"/>
    </row>
    <row r="32" spans="1:7" ht="15" customHeight="1" x14ac:dyDescent="0.2">
      <c r="A32" s="279" t="s">
        <v>474</v>
      </c>
      <c r="B32" s="13"/>
      <c r="C32" s="13"/>
      <c r="D32" s="13"/>
      <c r="E32" s="13"/>
      <c r="F32" s="13"/>
      <c r="G32" s="13"/>
    </row>
    <row r="33" spans="1:7" ht="15" customHeight="1" x14ac:dyDescent="0.2">
      <c r="A33" s="245" t="s">
        <v>475</v>
      </c>
      <c r="B33" s="10"/>
      <c r="C33" s="10"/>
      <c r="D33" s="10"/>
      <c r="E33" s="10"/>
      <c r="F33" s="10"/>
      <c r="G33" s="10"/>
    </row>
    <row r="34" spans="1:7" ht="15" customHeight="1" x14ac:dyDescent="0.2">
      <c r="A34" s="245" t="s">
        <v>569</v>
      </c>
      <c r="B34" s="10"/>
      <c r="C34" s="10"/>
      <c r="D34" s="10"/>
      <c r="E34" s="10"/>
      <c r="F34" s="10"/>
      <c r="G34" s="10"/>
    </row>
    <row r="35" spans="1:7" ht="15" customHeight="1" x14ac:dyDescent="0.2">
      <c r="A35" s="245" t="s">
        <v>570</v>
      </c>
      <c r="B35" s="10"/>
      <c r="C35" s="10"/>
      <c r="D35" s="10"/>
      <c r="E35" s="10"/>
      <c r="F35" s="10"/>
      <c r="G35" s="10"/>
    </row>
    <row r="36" spans="1:7" ht="15" customHeight="1" x14ac:dyDescent="0.2">
      <c r="A36" s="245"/>
      <c r="B36" s="10"/>
      <c r="C36" s="10"/>
      <c r="D36" s="10"/>
      <c r="E36" s="10"/>
      <c r="F36" s="10"/>
      <c r="G36" s="10"/>
    </row>
    <row r="37" spans="1:7" ht="15" customHeight="1" x14ac:dyDescent="0.25">
      <c r="A37" s="68" t="s">
        <v>147</v>
      </c>
    </row>
  </sheetData>
  <mergeCells count="3">
    <mergeCell ref="B3:E3"/>
    <mergeCell ref="F3:G3"/>
    <mergeCell ref="F4:G4"/>
  </mergeCells>
  <hyperlinks>
    <hyperlink ref="A37" location="Kazalo!A1" display="nazaj na kazalo" xr:uid="{00000000-0004-0000-2F00-000000000000}"/>
  </hyperlinks>
  <pageMargins left="0.43307086614173229" right="0.43307086614173229" top="0.98425196850393704" bottom="0.98425196850393704" header="0" footer="0"/>
  <pageSetup paperSize="9" scale="81" fitToHeight="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52748-E88A-405A-BD6A-A20612BB3C7D}">
  <dimension ref="A1:E34"/>
  <sheetViews>
    <sheetView showGridLines="0" tabSelected="1" topLeftCell="A16" workbookViewId="0"/>
  </sheetViews>
  <sheetFormatPr defaultRowHeight="13.2" x14ac:dyDescent="0.25"/>
  <cols>
    <col min="1" max="1" width="63.88671875" customWidth="1"/>
  </cols>
  <sheetData>
    <row r="1" spans="1:5" ht="15" customHeight="1" x14ac:dyDescent="0.25">
      <c r="A1" s="327" t="s">
        <v>644</v>
      </c>
      <c r="B1" s="328"/>
      <c r="C1" s="328"/>
      <c r="D1" s="328"/>
      <c r="E1" s="328"/>
    </row>
    <row r="2" spans="1:5" ht="15" customHeight="1" x14ac:dyDescent="0.25">
      <c r="A2" s="328"/>
      <c r="B2" s="328"/>
      <c r="C2" s="328"/>
      <c r="D2" s="328"/>
      <c r="E2" s="328"/>
    </row>
    <row r="3" spans="1:5" ht="15" customHeight="1" x14ac:dyDescent="0.25">
      <c r="A3" s="329"/>
      <c r="B3" s="404" t="s">
        <v>133</v>
      </c>
      <c r="C3" s="405"/>
      <c r="D3" s="405"/>
      <c r="E3" s="406"/>
    </row>
    <row r="4" spans="1:5" ht="15" customHeight="1" x14ac:dyDescent="0.25">
      <c r="A4" s="330"/>
      <c r="B4" s="407"/>
      <c r="C4" s="408"/>
      <c r="D4" s="331"/>
      <c r="E4" s="332" t="s">
        <v>669</v>
      </c>
    </row>
    <row r="5" spans="1:5" ht="15" customHeight="1" x14ac:dyDescent="0.25">
      <c r="A5" s="333" t="s">
        <v>62</v>
      </c>
      <c r="B5" s="334" t="s">
        <v>645</v>
      </c>
      <c r="C5" s="335" t="s">
        <v>670</v>
      </c>
      <c r="D5" s="335" t="s">
        <v>669</v>
      </c>
      <c r="E5" s="336" t="s">
        <v>671</v>
      </c>
    </row>
    <row r="6" spans="1:5" ht="15" customHeight="1" x14ac:dyDescent="0.25">
      <c r="A6" s="337" t="s">
        <v>0</v>
      </c>
      <c r="B6" s="338">
        <v>26277</v>
      </c>
      <c r="C6" s="339">
        <v>2481</v>
      </c>
      <c r="D6" s="339">
        <v>4561</v>
      </c>
      <c r="E6" s="340">
        <v>103.9</v>
      </c>
    </row>
    <row r="7" spans="1:5" ht="15" customHeight="1" x14ac:dyDescent="0.25">
      <c r="A7" s="341"/>
      <c r="B7" s="342"/>
      <c r="C7" s="343"/>
      <c r="D7" s="343"/>
      <c r="E7" s="344"/>
    </row>
    <row r="8" spans="1:5" ht="15" customHeight="1" x14ac:dyDescent="0.25">
      <c r="A8" s="345" t="s">
        <v>646</v>
      </c>
      <c r="B8" s="342">
        <v>320</v>
      </c>
      <c r="C8" s="325">
        <v>11</v>
      </c>
      <c r="D8" s="325">
        <v>25</v>
      </c>
      <c r="E8" s="344">
        <v>30.487804878048781</v>
      </c>
    </row>
    <row r="9" spans="1:5" ht="15" customHeight="1" x14ac:dyDescent="0.25">
      <c r="A9" s="345" t="s">
        <v>647</v>
      </c>
      <c r="B9" s="342">
        <v>13</v>
      </c>
      <c r="C9" s="363" t="s">
        <v>262</v>
      </c>
      <c r="D9" s="325">
        <v>1</v>
      </c>
      <c r="E9" s="344">
        <v>33.333333333333329</v>
      </c>
    </row>
    <row r="10" spans="1:5" ht="15" customHeight="1" x14ac:dyDescent="0.25">
      <c r="A10" s="345" t="s">
        <v>648</v>
      </c>
      <c r="B10" s="342">
        <v>4704</v>
      </c>
      <c r="C10" s="325">
        <v>459</v>
      </c>
      <c r="D10" s="325">
        <v>852</v>
      </c>
      <c r="E10" s="344">
        <v>128.70090634441087</v>
      </c>
    </row>
    <row r="11" spans="1:5" ht="15" customHeight="1" x14ac:dyDescent="0.25">
      <c r="A11" s="345" t="s">
        <v>649</v>
      </c>
      <c r="B11" s="342">
        <v>18</v>
      </c>
      <c r="C11" s="325">
        <v>6</v>
      </c>
      <c r="D11" s="325">
        <v>7</v>
      </c>
      <c r="E11" s="344">
        <v>233.33333333333334</v>
      </c>
    </row>
    <row r="12" spans="1:5" ht="15" customHeight="1" x14ac:dyDescent="0.25">
      <c r="A12" s="345" t="s">
        <v>650</v>
      </c>
      <c r="B12" s="342">
        <v>85</v>
      </c>
      <c r="C12" s="325">
        <v>3</v>
      </c>
      <c r="D12" s="325">
        <v>7</v>
      </c>
      <c r="E12" s="344">
        <v>100</v>
      </c>
    </row>
    <row r="13" spans="1:5" ht="15" customHeight="1" x14ac:dyDescent="0.25">
      <c r="A13" s="345" t="s">
        <v>651</v>
      </c>
      <c r="B13" s="342">
        <v>8302</v>
      </c>
      <c r="C13" s="325">
        <v>739</v>
      </c>
      <c r="D13" s="325">
        <v>1280</v>
      </c>
      <c r="E13" s="344">
        <v>80.402010050251263</v>
      </c>
    </row>
    <row r="14" spans="1:5" ht="15" customHeight="1" x14ac:dyDescent="0.25">
      <c r="A14" s="345" t="s">
        <v>652</v>
      </c>
      <c r="B14" s="342">
        <v>1065</v>
      </c>
      <c r="C14" s="325">
        <v>115</v>
      </c>
      <c r="D14" s="325">
        <v>203</v>
      </c>
      <c r="E14" s="344">
        <v>108.55614973262031</v>
      </c>
    </row>
    <row r="15" spans="1:5" ht="15" customHeight="1" x14ac:dyDescent="0.25">
      <c r="A15" s="345" t="s">
        <v>653</v>
      </c>
      <c r="B15" s="342">
        <v>3129</v>
      </c>
      <c r="C15" s="325">
        <v>347</v>
      </c>
      <c r="D15" s="325">
        <v>705</v>
      </c>
      <c r="E15" s="344">
        <v>136.10038610038612</v>
      </c>
    </row>
    <row r="16" spans="1:5" ht="15" customHeight="1" x14ac:dyDescent="0.25">
      <c r="A16" s="345" t="s">
        <v>654</v>
      </c>
      <c r="B16" s="342">
        <v>2599</v>
      </c>
      <c r="C16" s="325">
        <v>213</v>
      </c>
      <c r="D16" s="325">
        <v>400</v>
      </c>
      <c r="E16" s="344">
        <v>102.04081632653062</v>
      </c>
    </row>
    <row r="17" spans="1:5" ht="15" customHeight="1" x14ac:dyDescent="0.25">
      <c r="A17" s="345" t="s">
        <v>655</v>
      </c>
      <c r="B17" s="342">
        <v>23</v>
      </c>
      <c r="C17" s="363" t="s">
        <v>262</v>
      </c>
      <c r="D17" s="325">
        <v>2</v>
      </c>
      <c r="E17" s="344">
        <v>28.571428571428569</v>
      </c>
    </row>
    <row r="18" spans="1:5" ht="15" customHeight="1" x14ac:dyDescent="0.25">
      <c r="A18" s="345" t="s">
        <v>656</v>
      </c>
      <c r="B18" s="342">
        <v>326</v>
      </c>
      <c r="C18" s="325">
        <v>30</v>
      </c>
      <c r="D18" s="325">
        <v>59</v>
      </c>
      <c r="E18" s="344">
        <v>155.26315789473685</v>
      </c>
    </row>
    <row r="19" spans="1:5" ht="15" customHeight="1" x14ac:dyDescent="0.25">
      <c r="A19" s="345" t="s">
        <v>657</v>
      </c>
      <c r="B19" s="342">
        <v>45</v>
      </c>
      <c r="C19" s="325">
        <v>2</v>
      </c>
      <c r="D19" s="325">
        <v>4</v>
      </c>
      <c r="E19" s="344">
        <v>80</v>
      </c>
    </row>
    <row r="20" spans="1:5" ht="15" customHeight="1" x14ac:dyDescent="0.25">
      <c r="A20" s="345" t="s">
        <v>658</v>
      </c>
      <c r="B20" s="342">
        <v>272</v>
      </c>
      <c r="C20" s="325">
        <v>36</v>
      </c>
      <c r="D20" s="325">
        <v>64</v>
      </c>
      <c r="E20" s="344">
        <v>118.5185185185185</v>
      </c>
    </row>
    <row r="21" spans="1:5" ht="15" customHeight="1" x14ac:dyDescent="0.25">
      <c r="A21" s="345" t="s">
        <v>659</v>
      </c>
      <c r="B21" s="342">
        <v>743</v>
      </c>
      <c r="C21" s="325">
        <v>75</v>
      </c>
      <c r="D21" s="325">
        <v>144</v>
      </c>
      <c r="E21" s="344">
        <v>119.00826446280992</v>
      </c>
    </row>
    <row r="22" spans="1:5" ht="15" customHeight="1" x14ac:dyDescent="0.25">
      <c r="A22" s="345" t="s">
        <v>660</v>
      </c>
      <c r="B22" s="342">
        <v>870</v>
      </c>
      <c r="C22" s="325">
        <v>89</v>
      </c>
      <c r="D22" s="325">
        <v>157</v>
      </c>
      <c r="E22" s="344">
        <v>103.97350993377484</v>
      </c>
    </row>
    <row r="23" spans="1:5" ht="15" customHeight="1" x14ac:dyDescent="0.25">
      <c r="A23" s="345" t="s">
        <v>661</v>
      </c>
      <c r="B23" s="342">
        <v>2</v>
      </c>
      <c r="C23" s="363" t="s">
        <v>262</v>
      </c>
      <c r="D23" s="363" t="s">
        <v>262</v>
      </c>
      <c r="E23" s="363" t="s">
        <v>262</v>
      </c>
    </row>
    <row r="24" spans="1:5" ht="15" customHeight="1" x14ac:dyDescent="0.25">
      <c r="A24" s="345" t="s">
        <v>662</v>
      </c>
      <c r="B24" s="342">
        <v>127</v>
      </c>
      <c r="C24" s="325">
        <v>11</v>
      </c>
      <c r="D24" s="325">
        <v>19</v>
      </c>
      <c r="E24" s="344">
        <v>79.166666666666657</v>
      </c>
    </row>
    <row r="25" spans="1:5" ht="15" customHeight="1" x14ac:dyDescent="0.25">
      <c r="A25" s="345" t="s">
        <v>663</v>
      </c>
      <c r="B25" s="342">
        <v>106</v>
      </c>
      <c r="C25" s="325">
        <v>11</v>
      </c>
      <c r="D25" s="325">
        <v>29</v>
      </c>
      <c r="E25" s="344">
        <v>322.22222222222223</v>
      </c>
    </row>
    <row r="26" spans="1:5" ht="15" customHeight="1" x14ac:dyDescent="0.25">
      <c r="A26" s="345" t="s">
        <v>664</v>
      </c>
      <c r="B26" s="342">
        <v>82</v>
      </c>
      <c r="C26" s="325">
        <v>17</v>
      </c>
      <c r="D26" s="325">
        <v>24</v>
      </c>
      <c r="E26" s="344">
        <v>240</v>
      </c>
    </row>
    <row r="27" spans="1:5" ht="15" customHeight="1" x14ac:dyDescent="0.25">
      <c r="A27" s="345" t="s">
        <v>665</v>
      </c>
      <c r="B27" s="342">
        <v>348</v>
      </c>
      <c r="C27" s="325">
        <v>30</v>
      </c>
      <c r="D27" s="325">
        <v>48</v>
      </c>
      <c r="E27" s="344">
        <v>54.54545454545454</v>
      </c>
    </row>
    <row r="28" spans="1:5" ht="15" customHeight="1" x14ac:dyDescent="0.25">
      <c r="A28" s="345" t="s">
        <v>666</v>
      </c>
      <c r="B28" s="363" t="s">
        <v>262</v>
      </c>
      <c r="C28" s="363" t="s">
        <v>262</v>
      </c>
      <c r="D28" s="363" t="s">
        <v>262</v>
      </c>
      <c r="E28" s="363" t="s">
        <v>262</v>
      </c>
    </row>
    <row r="29" spans="1:5" ht="15" customHeight="1" x14ac:dyDescent="0.25">
      <c r="A29" s="345" t="s">
        <v>667</v>
      </c>
      <c r="B29" s="342">
        <v>2</v>
      </c>
      <c r="C29" s="325">
        <v>1</v>
      </c>
      <c r="D29" s="325">
        <v>1</v>
      </c>
      <c r="E29" s="344">
        <v>50</v>
      </c>
    </row>
    <row r="30" spans="1:5" ht="15" customHeight="1" x14ac:dyDescent="0.25">
      <c r="A30" s="346" t="s">
        <v>668</v>
      </c>
      <c r="B30" s="347">
        <v>3096</v>
      </c>
      <c r="C30" s="348">
        <v>286</v>
      </c>
      <c r="D30" s="348">
        <v>530</v>
      </c>
      <c r="E30" s="349">
        <v>121.6</v>
      </c>
    </row>
    <row r="31" spans="1:5" ht="15" customHeight="1" x14ac:dyDescent="0.25">
      <c r="A31" s="350"/>
      <c r="B31" s="351"/>
      <c r="C31" s="351"/>
      <c r="D31" s="351"/>
      <c r="E31" s="352"/>
    </row>
    <row r="32" spans="1:5" ht="15" customHeight="1" x14ac:dyDescent="0.25">
      <c r="A32" s="353" t="s">
        <v>629</v>
      </c>
      <c r="B32" s="351"/>
      <c r="C32" s="351"/>
      <c r="D32" s="351"/>
      <c r="E32" s="352"/>
    </row>
    <row r="33" spans="1:5" ht="15" customHeight="1" x14ac:dyDescent="0.25">
      <c r="A33" s="353" t="s">
        <v>630</v>
      </c>
      <c r="B33" s="151"/>
      <c r="C33" s="151"/>
      <c r="D33" s="151"/>
      <c r="E33" s="151"/>
    </row>
    <row r="34" spans="1:5" ht="15" customHeight="1" x14ac:dyDescent="0.25">
      <c r="A34" s="267"/>
      <c r="B34" s="267"/>
      <c r="C34" s="267"/>
      <c r="D34" s="267"/>
      <c r="E34" s="267"/>
    </row>
  </sheetData>
  <mergeCells count="2">
    <mergeCell ref="B3:E3"/>
    <mergeCell ref="B4:C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6"/>
  <sheetViews>
    <sheetView showGridLines="0" tabSelected="1" workbookViewId="0"/>
  </sheetViews>
  <sheetFormatPr defaultColWidth="9.109375" defaultRowHeight="15" customHeight="1" x14ac:dyDescent="0.2"/>
  <cols>
    <col min="1" max="1" width="16.109375" style="6" customWidth="1"/>
    <col min="2" max="3" width="7.5546875" style="6" customWidth="1"/>
    <col min="4" max="5" width="7.33203125" style="6" customWidth="1"/>
    <col min="6" max="8" width="7.5546875" style="6" customWidth="1"/>
    <col min="9" max="9" width="7.6640625" style="6" customWidth="1"/>
    <col min="10" max="10" width="11.5546875" style="6" customWidth="1"/>
    <col min="11" max="11" width="10.109375" style="6" customWidth="1"/>
    <col min="12" max="12" width="15.33203125" style="6" customWidth="1"/>
    <col min="13" max="13" width="14.6640625" style="6" customWidth="1"/>
    <col min="14" max="16384" width="9.109375" style="6"/>
  </cols>
  <sheetData>
    <row r="1" spans="1:17" ht="15" customHeight="1" x14ac:dyDescent="0.25">
      <c r="A1" s="121" t="s">
        <v>479</v>
      </c>
      <c r="B1" s="1"/>
      <c r="C1" s="1"/>
      <c r="D1" s="1"/>
      <c r="E1" s="1"/>
      <c r="F1" s="1"/>
      <c r="G1" s="1"/>
      <c r="H1" s="1"/>
      <c r="I1" s="1"/>
      <c r="J1" s="1"/>
      <c r="K1" s="1"/>
      <c r="L1" s="1"/>
      <c r="M1" s="1"/>
    </row>
    <row r="2" spans="1:17" ht="15" customHeight="1" x14ac:dyDescent="0.2">
      <c r="A2" s="1"/>
      <c r="B2" s="1"/>
      <c r="C2" s="1"/>
      <c r="D2" s="1"/>
      <c r="E2" s="1"/>
      <c r="F2" s="1"/>
      <c r="G2" s="1"/>
      <c r="H2" s="1"/>
      <c r="I2" s="64"/>
      <c r="J2" s="1"/>
      <c r="K2" s="1"/>
      <c r="L2" s="1"/>
      <c r="M2" s="1"/>
    </row>
    <row r="3" spans="1:17" ht="15" customHeight="1" x14ac:dyDescent="0.2">
      <c r="A3" s="49"/>
      <c r="B3" s="389" t="s">
        <v>133</v>
      </c>
      <c r="C3" s="390"/>
      <c r="D3" s="390"/>
      <c r="E3" s="390"/>
      <c r="F3" s="390"/>
      <c r="G3" s="390"/>
      <c r="H3" s="390"/>
      <c r="I3" s="391"/>
      <c r="J3" s="389" t="s">
        <v>134</v>
      </c>
      <c r="K3" s="390"/>
      <c r="L3" s="390"/>
      <c r="M3" s="390"/>
    </row>
    <row r="4" spans="1:17" ht="34.5" customHeight="1" x14ac:dyDescent="0.2">
      <c r="A4" s="50"/>
      <c r="B4" s="409" t="s">
        <v>270</v>
      </c>
      <c r="C4" s="410"/>
      <c r="D4" s="409" t="s">
        <v>269</v>
      </c>
      <c r="E4" s="411"/>
      <c r="F4" s="409" t="s">
        <v>271</v>
      </c>
      <c r="G4" s="411"/>
      <c r="H4" s="410" t="s">
        <v>524</v>
      </c>
      <c r="I4" s="411"/>
      <c r="J4" s="182" t="s">
        <v>270</v>
      </c>
      <c r="K4" s="183" t="s">
        <v>269</v>
      </c>
      <c r="L4" s="183" t="s">
        <v>271</v>
      </c>
      <c r="M4" s="183" t="s">
        <v>524</v>
      </c>
    </row>
    <row r="5" spans="1:17" ht="15" customHeight="1" x14ac:dyDescent="0.2">
      <c r="A5" s="162" t="s">
        <v>64</v>
      </c>
      <c r="B5" s="174" t="str">
        <f>Obdobja!B11</f>
        <v>II 26</v>
      </c>
      <c r="C5" s="175" t="str">
        <f>Obdobja!B13</f>
        <v>I-II 26</v>
      </c>
      <c r="D5" s="174" t="str">
        <f>Obdobja!B11</f>
        <v>II 26</v>
      </c>
      <c r="E5" s="190" t="str">
        <f>Obdobja!B13</f>
        <v>I-II 26</v>
      </c>
      <c r="F5" s="174" t="str">
        <f>Obdobja!B11</f>
        <v>II 26</v>
      </c>
      <c r="G5" s="190" t="str">
        <f>Obdobja!B13</f>
        <v>I-II 26</v>
      </c>
      <c r="H5" s="175" t="str">
        <f>Obdobja!B11</f>
        <v>II 26</v>
      </c>
      <c r="I5" s="175" t="str">
        <f>Obdobja!B13</f>
        <v>I-II 26</v>
      </c>
      <c r="J5" s="174" t="str">
        <f>Obdobja!B11</f>
        <v>II 26</v>
      </c>
      <c r="K5" s="175" t="str">
        <f>Obdobja!B11</f>
        <v>II 26</v>
      </c>
      <c r="L5" s="175" t="str">
        <f>Obdobja!B11</f>
        <v>II 26</v>
      </c>
      <c r="M5" s="175" t="str">
        <f>Obdobja!B11</f>
        <v>II 26</v>
      </c>
    </row>
    <row r="6" spans="1:17" ht="15" customHeight="1" x14ac:dyDescent="0.2">
      <c r="A6" s="21" t="s">
        <v>22</v>
      </c>
      <c r="B6" s="191" t="s">
        <v>262</v>
      </c>
      <c r="C6" s="192" t="s">
        <v>262</v>
      </c>
      <c r="D6" s="191">
        <f t="shared" ref="D6:M6" si="0">SUM(D8:D19)</f>
        <v>17</v>
      </c>
      <c r="E6" s="193">
        <f t="shared" si="0"/>
        <v>37</v>
      </c>
      <c r="F6" s="191" t="s">
        <v>262</v>
      </c>
      <c r="G6" s="193" t="s">
        <v>262</v>
      </c>
      <c r="H6" s="192">
        <f t="shared" si="0"/>
        <v>1275</v>
      </c>
      <c r="I6" s="192">
        <f t="shared" si="0"/>
        <v>2284</v>
      </c>
      <c r="J6" s="191" t="s">
        <v>262</v>
      </c>
      <c r="K6" s="192">
        <f t="shared" si="0"/>
        <v>28</v>
      </c>
      <c r="L6" s="192" t="s">
        <v>262</v>
      </c>
      <c r="M6" s="192">
        <f t="shared" si="0"/>
        <v>41592</v>
      </c>
      <c r="N6" s="7"/>
    </row>
    <row r="7" spans="1:17" ht="15" customHeight="1" x14ac:dyDescent="0.2">
      <c r="A7" s="11"/>
      <c r="B7" s="194"/>
      <c r="C7" s="195"/>
      <c r="D7" s="194"/>
      <c r="E7" s="196"/>
      <c r="F7" s="194"/>
      <c r="G7" s="196"/>
      <c r="H7" s="195"/>
      <c r="I7" s="195"/>
      <c r="J7" s="194"/>
      <c r="K7" s="195"/>
      <c r="L7" s="195"/>
      <c r="M7" s="195"/>
    </row>
    <row r="8" spans="1:17" ht="15" customHeight="1" x14ac:dyDescent="0.2">
      <c r="A8" s="18" t="s">
        <v>23</v>
      </c>
      <c r="B8" s="197" t="s">
        <v>262</v>
      </c>
      <c r="C8" s="198" t="s">
        <v>262</v>
      </c>
      <c r="D8" s="197">
        <v>14</v>
      </c>
      <c r="E8" s="199">
        <v>17</v>
      </c>
      <c r="F8" s="197" t="s">
        <v>262</v>
      </c>
      <c r="G8" s="199" t="s">
        <v>262</v>
      </c>
      <c r="H8" s="198">
        <v>64</v>
      </c>
      <c r="I8" s="198">
        <v>102</v>
      </c>
      <c r="J8" s="197" t="s">
        <v>262</v>
      </c>
      <c r="K8" s="198">
        <v>3</v>
      </c>
      <c r="L8" s="198" t="s">
        <v>262</v>
      </c>
      <c r="M8" s="198">
        <v>1725</v>
      </c>
    </row>
    <row r="9" spans="1:17" ht="15" customHeight="1" x14ac:dyDescent="0.2">
      <c r="A9" s="18" t="s">
        <v>24</v>
      </c>
      <c r="B9" s="197" t="s">
        <v>262</v>
      </c>
      <c r="C9" s="198" t="s">
        <v>262</v>
      </c>
      <c r="D9" s="197" t="s">
        <v>262</v>
      </c>
      <c r="E9" s="199" t="s">
        <v>262</v>
      </c>
      <c r="F9" s="197" t="s">
        <v>262</v>
      </c>
      <c r="G9" s="199" t="s">
        <v>262</v>
      </c>
      <c r="H9" s="198">
        <v>24</v>
      </c>
      <c r="I9" s="198">
        <v>39</v>
      </c>
      <c r="J9" s="197" t="s">
        <v>262</v>
      </c>
      <c r="K9" s="198" t="s">
        <v>262</v>
      </c>
      <c r="L9" s="198" t="s">
        <v>262</v>
      </c>
      <c r="M9" s="198">
        <v>867</v>
      </c>
      <c r="O9" s="7"/>
      <c r="P9" s="7"/>
      <c r="Q9" s="7"/>
    </row>
    <row r="10" spans="1:17" ht="15" customHeight="1" x14ac:dyDescent="0.2">
      <c r="A10" s="18" t="s">
        <v>25</v>
      </c>
      <c r="B10" s="197" t="s">
        <v>262</v>
      </c>
      <c r="C10" s="198" t="s">
        <v>262</v>
      </c>
      <c r="D10" s="197" t="s">
        <v>262</v>
      </c>
      <c r="E10" s="199">
        <v>7</v>
      </c>
      <c r="F10" s="197" t="s">
        <v>262</v>
      </c>
      <c r="G10" s="199" t="s">
        <v>262</v>
      </c>
      <c r="H10" s="198">
        <v>46</v>
      </c>
      <c r="I10" s="198">
        <v>74</v>
      </c>
      <c r="J10" s="197" t="s">
        <v>262</v>
      </c>
      <c r="K10" s="198">
        <v>7</v>
      </c>
      <c r="L10" s="198" t="s">
        <v>262</v>
      </c>
      <c r="M10" s="198">
        <v>2076</v>
      </c>
    </row>
    <row r="11" spans="1:17" ht="15" customHeight="1" x14ac:dyDescent="0.2">
      <c r="A11" s="18" t="s">
        <v>26</v>
      </c>
      <c r="B11" s="197" t="s">
        <v>262</v>
      </c>
      <c r="C11" s="198" t="s">
        <v>262</v>
      </c>
      <c r="D11" s="197">
        <v>1</v>
      </c>
      <c r="E11" s="199">
        <v>2</v>
      </c>
      <c r="F11" s="197" t="s">
        <v>262</v>
      </c>
      <c r="G11" s="199" t="s">
        <v>262</v>
      </c>
      <c r="H11" s="198">
        <v>845</v>
      </c>
      <c r="I11" s="198">
        <v>1578</v>
      </c>
      <c r="J11" s="197" t="s">
        <v>262</v>
      </c>
      <c r="K11" s="198">
        <v>2</v>
      </c>
      <c r="L11" s="198" t="s">
        <v>262</v>
      </c>
      <c r="M11" s="198">
        <v>27402</v>
      </c>
    </row>
    <row r="12" spans="1:17" ht="15" customHeight="1" x14ac:dyDescent="0.2">
      <c r="A12" s="18" t="s">
        <v>27</v>
      </c>
      <c r="B12" s="197" t="s">
        <v>262</v>
      </c>
      <c r="C12" s="198" t="s">
        <v>262</v>
      </c>
      <c r="D12" s="197" t="s">
        <v>262</v>
      </c>
      <c r="E12" s="199">
        <v>1</v>
      </c>
      <c r="F12" s="197" t="s">
        <v>262</v>
      </c>
      <c r="G12" s="199" t="s">
        <v>262</v>
      </c>
      <c r="H12" s="198">
        <v>152</v>
      </c>
      <c r="I12" s="198">
        <v>245</v>
      </c>
      <c r="J12" s="197" t="s">
        <v>262</v>
      </c>
      <c r="K12" s="198">
        <v>1</v>
      </c>
      <c r="L12" s="198" t="s">
        <v>262</v>
      </c>
      <c r="M12" s="198">
        <v>3640</v>
      </c>
    </row>
    <row r="13" spans="1:17" ht="15" customHeight="1" x14ac:dyDescent="0.2">
      <c r="A13" s="18" t="s">
        <v>28</v>
      </c>
      <c r="B13" s="197" t="s">
        <v>262</v>
      </c>
      <c r="C13" s="198" t="s">
        <v>262</v>
      </c>
      <c r="D13" s="197" t="s">
        <v>262</v>
      </c>
      <c r="E13" s="199" t="s">
        <v>262</v>
      </c>
      <c r="F13" s="197" t="s">
        <v>262</v>
      </c>
      <c r="G13" s="199" t="s">
        <v>262</v>
      </c>
      <c r="H13" s="198">
        <v>19</v>
      </c>
      <c r="I13" s="198">
        <v>34</v>
      </c>
      <c r="J13" s="197" t="s">
        <v>262</v>
      </c>
      <c r="K13" s="198" t="s">
        <v>262</v>
      </c>
      <c r="L13" s="198" t="s">
        <v>262</v>
      </c>
      <c r="M13" s="198">
        <v>338</v>
      </c>
    </row>
    <row r="14" spans="1:17" ht="15" customHeight="1" x14ac:dyDescent="0.2">
      <c r="A14" s="18" t="s">
        <v>29</v>
      </c>
      <c r="B14" s="197" t="s">
        <v>262</v>
      </c>
      <c r="C14" s="198" t="s">
        <v>262</v>
      </c>
      <c r="D14" s="197" t="s">
        <v>262</v>
      </c>
      <c r="E14" s="199" t="s">
        <v>262</v>
      </c>
      <c r="F14" s="197" t="s">
        <v>262</v>
      </c>
      <c r="G14" s="199" t="s">
        <v>262</v>
      </c>
      <c r="H14" s="198">
        <v>7</v>
      </c>
      <c r="I14" s="198">
        <v>12</v>
      </c>
      <c r="J14" s="197" t="s">
        <v>262</v>
      </c>
      <c r="K14" s="198" t="s">
        <v>262</v>
      </c>
      <c r="L14" s="198" t="s">
        <v>262</v>
      </c>
      <c r="M14" s="198">
        <v>729</v>
      </c>
    </row>
    <row r="15" spans="1:17" ht="15" customHeight="1" x14ac:dyDescent="0.2">
      <c r="A15" s="18" t="s">
        <v>30</v>
      </c>
      <c r="B15" s="197" t="s">
        <v>262</v>
      </c>
      <c r="C15" s="198" t="s">
        <v>262</v>
      </c>
      <c r="D15" s="197" t="s">
        <v>262</v>
      </c>
      <c r="E15" s="199" t="s">
        <v>262</v>
      </c>
      <c r="F15" s="197" t="s">
        <v>262</v>
      </c>
      <c r="G15" s="199" t="s">
        <v>262</v>
      </c>
      <c r="H15" s="198">
        <v>26</v>
      </c>
      <c r="I15" s="198">
        <v>55</v>
      </c>
      <c r="J15" s="197" t="s">
        <v>262</v>
      </c>
      <c r="K15" s="198">
        <v>1</v>
      </c>
      <c r="L15" s="198" t="s">
        <v>262</v>
      </c>
      <c r="M15" s="198">
        <v>1022</v>
      </c>
    </row>
    <row r="16" spans="1:17" ht="15" customHeight="1" x14ac:dyDescent="0.2">
      <c r="A16" s="18" t="s">
        <v>31</v>
      </c>
      <c r="B16" s="197" t="s">
        <v>262</v>
      </c>
      <c r="C16" s="198" t="s">
        <v>262</v>
      </c>
      <c r="D16" s="197" t="s">
        <v>262</v>
      </c>
      <c r="E16" s="199" t="s">
        <v>262</v>
      </c>
      <c r="F16" s="197" t="s">
        <v>262</v>
      </c>
      <c r="G16" s="199" t="s">
        <v>262</v>
      </c>
      <c r="H16" s="198">
        <v>38</v>
      </c>
      <c r="I16" s="198">
        <v>63</v>
      </c>
      <c r="J16" s="197" t="s">
        <v>262</v>
      </c>
      <c r="K16" s="198" t="s">
        <v>262</v>
      </c>
      <c r="L16" s="198" t="s">
        <v>262</v>
      </c>
      <c r="M16" s="198">
        <v>1409</v>
      </c>
    </row>
    <row r="17" spans="1:13" ht="15" customHeight="1" x14ac:dyDescent="0.2">
      <c r="A17" s="18" t="s">
        <v>32</v>
      </c>
      <c r="B17" s="197" t="s">
        <v>262</v>
      </c>
      <c r="C17" s="198" t="s">
        <v>262</v>
      </c>
      <c r="D17" s="197">
        <v>2</v>
      </c>
      <c r="E17" s="199">
        <v>10</v>
      </c>
      <c r="F17" s="197" t="s">
        <v>262</v>
      </c>
      <c r="G17" s="199" t="s">
        <v>262</v>
      </c>
      <c r="H17" s="198">
        <v>23</v>
      </c>
      <c r="I17" s="198">
        <v>34</v>
      </c>
      <c r="J17" s="197" t="s">
        <v>262</v>
      </c>
      <c r="K17" s="198">
        <v>14</v>
      </c>
      <c r="L17" s="198" t="s">
        <v>262</v>
      </c>
      <c r="M17" s="198">
        <v>527</v>
      </c>
    </row>
    <row r="18" spans="1:13" ht="15" customHeight="1" x14ac:dyDescent="0.2">
      <c r="A18" s="18" t="s">
        <v>33</v>
      </c>
      <c r="B18" s="197" t="s">
        <v>262</v>
      </c>
      <c r="C18" s="198" t="s">
        <v>262</v>
      </c>
      <c r="D18" s="197" t="s">
        <v>262</v>
      </c>
      <c r="E18" s="199" t="s">
        <v>262</v>
      </c>
      <c r="F18" s="197" t="s">
        <v>262</v>
      </c>
      <c r="G18" s="199" t="s">
        <v>262</v>
      </c>
      <c r="H18" s="198">
        <v>14</v>
      </c>
      <c r="I18" s="198">
        <v>18</v>
      </c>
      <c r="J18" s="197" t="s">
        <v>262</v>
      </c>
      <c r="K18" s="198" t="s">
        <v>262</v>
      </c>
      <c r="L18" s="198" t="s">
        <v>262</v>
      </c>
      <c r="M18" s="198">
        <v>285</v>
      </c>
    </row>
    <row r="19" spans="1:13" ht="15" customHeight="1" x14ac:dyDescent="0.2">
      <c r="A19" s="127" t="s">
        <v>34</v>
      </c>
      <c r="B19" s="200" t="s">
        <v>262</v>
      </c>
      <c r="C19" s="201" t="s">
        <v>262</v>
      </c>
      <c r="D19" s="200" t="s">
        <v>262</v>
      </c>
      <c r="E19" s="202" t="s">
        <v>262</v>
      </c>
      <c r="F19" s="200" t="s">
        <v>262</v>
      </c>
      <c r="G19" s="202" t="s">
        <v>262</v>
      </c>
      <c r="H19" s="201">
        <v>17</v>
      </c>
      <c r="I19" s="201">
        <v>30</v>
      </c>
      <c r="J19" s="200" t="s">
        <v>262</v>
      </c>
      <c r="K19" s="201" t="s">
        <v>262</v>
      </c>
      <c r="L19" s="201" t="s">
        <v>262</v>
      </c>
      <c r="M19" s="201">
        <v>1572</v>
      </c>
    </row>
    <row r="20" spans="1:13" ht="15" customHeight="1" x14ac:dyDescent="0.2">
      <c r="A20" s="18"/>
      <c r="B20" s="198"/>
      <c r="C20" s="198"/>
      <c r="D20" s="198"/>
      <c r="E20" s="198"/>
      <c r="F20" s="198"/>
      <c r="G20" s="198"/>
      <c r="H20" s="198"/>
      <c r="I20" s="198"/>
      <c r="J20" s="198"/>
      <c r="K20" s="198"/>
      <c r="L20" s="198"/>
      <c r="M20" s="198"/>
    </row>
    <row r="21" spans="1:13" ht="15" customHeight="1" x14ac:dyDescent="0.2">
      <c r="A21" s="244" t="s">
        <v>474</v>
      </c>
      <c r="B21" s="198"/>
      <c r="C21" s="198"/>
      <c r="D21" s="198"/>
      <c r="E21" s="198"/>
      <c r="F21" s="198"/>
      <c r="G21" s="198"/>
      <c r="H21" s="198"/>
      <c r="I21" s="198"/>
      <c r="J21" s="198"/>
      <c r="K21" s="198"/>
      <c r="L21" s="198"/>
      <c r="M21" s="198"/>
    </row>
    <row r="22" spans="1:13" ht="15" customHeight="1" x14ac:dyDescent="0.2">
      <c r="A22" s="244" t="s">
        <v>475</v>
      </c>
      <c r="B22" s="198"/>
      <c r="C22" s="198"/>
      <c r="D22" s="198"/>
      <c r="E22" s="198"/>
      <c r="F22" s="198"/>
      <c r="G22" s="198"/>
      <c r="H22" s="198"/>
      <c r="I22" s="198"/>
      <c r="J22" s="198"/>
      <c r="K22" s="198"/>
      <c r="L22" s="198"/>
      <c r="M22" s="198"/>
    </row>
    <row r="23" spans="1:13" ht="15" customHeight="1" x14ac:dyDescent="0.2">
      <c r="A23" s="10"/>
      <c r="B23" s="10"/>
      <c r="C23" s="10"/>
      <c r="D23" s="10"/>
      <c r="E23" s="10"/>
      <c r="F23" s="10"/>
      <c r="G23" s="10"/>
      <c r="H23" s="10"/>
      <c r="I23" s="10"/>
      <c r="J23" s="10"/>
      <c r="K23" s="10"/>
      <c r="L23" s="10"/>
      <c r="M23" s="10"/>
    </row>
    <row r="24" spans="1:13" ht="15" customHeight="1" x14ac:dyDescent="0.25">
      <c r="A24" s="68" t="s">
        <v>147</v>
      </c>
    </row>
    <row r="25" spans="1:13" ht="15" customHeight="1" x14ac:dyDescent="0.2">
      <c r="C25" s="7"/>
    </row>
    <row r="26" spans="1:13" ht="15" customHeight="1" x14ac:dyDescent="0.2">
      <c r="E26" s="7"/>
    </row>
  </sheetData>
  <mergeCells count="6">
    <mergeCell ref="J3:M3"/>
    <mergeCell ref="B4:C4"/>
    <mergeCell ref="D4:E4"/>
    <mergeCell ref="F4:G4"/>
    <mergeCell ref="H4:I4"/>
    <mergeCell ref="B3:I3"/>
  </mergeCells>
  <hyperlinks>
    <hyperlink ref="A24" location="Kazalo!A1" display="nazaj na kazalo" xr:uid="{00000000-0004-0000-30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C5:I5"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39"/>
  <sheetViews>
    <sheetView showGridLines="0" tabSelected="1" zoomScaleNormal="100" workbookViewId="0"/>
  </sheetViews>
  <sheetFormatPr defaultColWidth="9.109375" defaultRowHeight="15" customHeight="1" x14ac:dyDescent="0.2"/>
  <cols>
    <col min="1" max="1" width="33.5546875" style="6" customWidth="1"/>
    <col min="2" max="4" width="8.44140625" style="6" customWidth="1"/>
    <col min="5" max="5" width="7.6640625" style="6" customWidth="1"/>
    <col min="6" max="16384" width="9.109375" style="6"/>
  </cols>
  <sheetData>
    <row r="1" spans="1:6" ht="15" customHeight="1" x14ac:dyDescent="0.25">
      <c r="A1" s="121" t="s">
        <v>478</v>
      </c>
      <c r="B1" s="1"/>
      <c r="C1" s="1"/>
      <c r="D1" s="1"/>
      <c r="E1" s="1"/>
    </row>
    <row r="2" spans="1:6" ht="15" customHeight="1" x14ac:dyDescent="0.2">
      <c r="A2" s="1"/>
      <c r="B2" s="1"/>
      <c r="C2" s="1"/>
      <c r="D2" s="1"/>
      <c r="E2" s="64"/>
    </row>
    <row r="3" spans="1:6" ht="15" customHeight="1" x14ac:dyDescent="0.2">
      <c r="A3" s="49"/>
      <c r="B3" s="389" t="s">
        <v>484</v>
      </c>
      <c r="C3" s="390"/>
      <c r="D3" s="390"/>
      <c r="E3" s="390"/>
      <c r="F3" s="122"/>
    </row>
    <row r="4" spans="1:6" ht="15" customHeight="1" x14ac:dyDescent="0.2">
      <c r="A4" s="50"/>
      <c r="B4" s="381"/>
      <c r="C4" s="382"/>
      <c r="D4" s="240"/>
      <c r="E4" s="141" t="s">
        <v>606</v>
      </c>
    </row>
    <row r="5" spans="1:6" ht="15" customHeight="1" x14ac:dyDescent="0.2">
      <c r="A5" s="239" t="s">
        <v>197</v>
      </c>
      <c r="B5" s="166" t="s">
        <v>604</v>
      </c>
      <c r="C5" s="167" t="s">
        <v>605</v>
      </c>
      <c r="D5" s="167" t="s">
        <v>606</v>
      </c>
      <c r="E5" s="167" t="s">
        <v>605</v>
      </c>
    </row>
    <row r="6" spans="1:6" ht="15" customHeight="1" x14ac:dyDescent="0.2">
      <c r="A6" s="21" t="s">
        <v>0</v>
      </c>
      <c r="B6" s="22">
        <f>SUM(B8,B35)</f>
        <v>2239</v>
      </c>
      <c r="C6" s="23">
        <f>SUM(C8,C35)</f>
        <v>1927</v>
      </c>
      <c r="D6" s="23">
        <f>SUM(D8,D35)</f>
        <v>1828</v>
      </c>
      <c r="E6" s="75">
        <f>+D6/C6*100</f>
        <v>94.862480539699007</v>
      </c>
    </row>
    <row r="7" spans="1:6" ht="9" customHeight="1" x14ac:dyDescent="0.2">
      <c r="A7" s="11"/>
      <c r="B7" s="15"/>
      <c r="C7" s="16"/>
      <c r="D7" s="16"/>
      <c r="E7" s="78"/>
    </row>
    <row r="8" spans="1:6" ht="15" customHeight="1" x14ac:dyDescent="0.2">
      <c r="A8" s="11" t="s">
        <v>462</v>
      </c>
      <c r="B8" s="15">
        <f>SUM(B9:B33)</f>
        <v>2235</v>
      </c>
      <c r="C8" s="16">
        <f>SUM(C9:C33)</f>
        <v>1923</v>
      </c>
      <c r="D8" s="16">
        <f>SUM(D9:D33)</f>
        <v>1826</v>
      </c>
      <c r="E8" s="78">
        <f t="shared" ref="E8:E35" si="0">+D8/C8*100</f>
        <v>94.955798231929279</v>
      </c>
    </row>
    <row r="9" spans="1:6" ht="15" customHeight="1" x14ac:dyDescent="0.2">
      <c r="A9" s="43" t="s">
        <v>495</v>
      </c>
      <c r="B9" s="12">
        <v>9</v>
      </c>
      <c r="C9" s="13">
        <v>15</v>
      </c>
      <c r="D9" s="13">
        <v>13</v>
      </c>
      <c r="E9" s="81">
        <f t="shared" si="0"/>
        <v>86.666666666666671</v>
      </c>
    </row>
    <row r="10" spans="1:6" ht="15" customHeight="1" x14ac:dyDescent="0.2">
      <c r="A10" s="43" t="s">
        <v>496</v>
      </c>
      <c r="B10" s="12">
        <v>5</v>
      </c>
      <c r="C10" s="13">
        <v>3</v>
      </c>
      <c r="D10" s="13">
        <v>5</v>
      </c>
      <c r="E10" s="81">
        <f t="shared" si="0"/>
        <v>166.66666666666669</v>
      </c>
    </row>
    <row r="11" spans="1:6" ht="15" customHeight="1" x14ac:dyDescent="0.2">
      <c r="A11" s="43" t="s">
        <v>497</v>
      </c>
      <c r="B11" s="12">
        <v>586</v>
      </c>
      <c r="C11" s="13">
        <v>627</v>
      </c>
      <c r="D11" s="13">
        <v>531</v>
      </c>
      <c r="E11" s="81">
        <f t="shared" si="0"/>
        <v>84.688995215310996</v>
      </c>
    </row>
    <row r="12" spans="1:6" ht="15" customHeight="1" x14ac:dyDescent="0.2">
      <c r="A12" s="43" t="s">
        <v>532</v>
      </c>
      <c r="B12" s="12">
        <v>1</v>
      </c>
      <c r="C12" s="13">
        <v>2</v>
      </c>
      <c r="D12" s="13" t="s">
        <v>262</v>
      </c>
      <c r="E12" s="81" t="s">
        <v>262</v>
      </c>
    </row>
    <row r="13" spans="1:6" ht="15" customHeight="1" x14ac:dyDescent="0.2">
      <c r="A13" s="43" t="s">
        <v>498</v>
      </c>
      <c r="B13" s="12">
        <v>11</v>
      </c>
      <c r="C13" s="13">
        <v>7</v>
      </c>
      <c r="D13" s="13">
        <v>5</v>
      </c>
      <c r="E13" s="81">
        <f t="shared" si="0"/>
        <v>71.428571428571431</v>
      </c>
    </row>
    <row r="14" spans="1:6" ht="15" customHeight="1" x14ac:dyDescent="0.2">
      <c r="A14" s="43" t="s">
        <v>528</v>
      </c>
      <c r="B14" s="12">
        <v>1</v>
      </c>
      <c r="C14" s="13">
        <v>2</v>
      </c>
      <c r="D14" s="13">
        <v>1</v>
      </c>
      <c r="E14" s="81">
        <f t="shared" si="0"/>
        <v>50</v>
      </c>
    </row>
    <row r="15" spans="1:6" ht="15" customHeight="1" x14ac:dyDescent="0.2">
      <c r="A15" s="43" t="s">
        <v>499</v>
      </c>
      <c r="B15" s="12">
        <v>2</v>
      </c>
      <c r="C15" s="13">
        <v>3</v>
      </c>
      <c r="D15" s="13" t="s">
        <v>262</v>
      </c>
      <c r="E15" s="81" t="s">
        <v>262</v>
      </c>
    </row>
    <row r="16" spans="1:6" ht="15" customHeight="1" x14ac:dyDescent="0.2">
      <c r="A16" s="43" t="s">
        <v>500</v>
      </c>
      <c r="B16" s="12">
        <v>3</v>
      </c>
      <c r="C16" s="13">
        <v>2</v>
      </c>
      <c r="D16" s="13">
        <v>5</v>
      </c>
      <c r="E16" s="81">
        <f t="shared" si="0"/>
        <v>250</v>
      </c>
    </row>
    <row r="17" spans="1:5" ht="15" customHeight="1" x14ac:dyDescent="0.2">
      <c r="A17" s="43" t="s">
        <v>501</v>
      </c>
      <c r="B17" s="12">
        <v>25</v>
      </c>
      <c r="C17" s="13">
        <v>22</v>
      </c>
      <c r="D17" s="13">
        <v>31</v>
      </c>
      <c r="E17" s="81">
        <f t="shared" si="0"/>
        <v>140.90909090909091</v>
      </c>
    </row>
    <row r="18" spans="1:5" ht="15" customHeight="1" x14ac:dyDescent="0.2">
      <c r="A18" s="43" t="s">
        <v>502</v>
      </c>
      <c r="B18" s="12">
        <v>2</v>
      </c>
      <c r="C18" s="13">
        <v>8</v>
      </c>
      <c r="D18" s="13">
        <v>8</v>
      </c>
      <c r="E18" s="81">
        <f t="shared" si="0"/>
        <v>100</v>
      </c>
    </row>
    <row r="19" spans="1:5" ht="15" customHeight="1" x14ac:dyDescent="0.2">
      <c r="A19" s="43" t="s">
        <v>140</v>
      </c>
      <c r="B19" s="12">
        <v>1017</v>
      </c>
      <c r="C19" s="13">
        <v>708</v>
      </c>
      <c r="D19" s="13">
        <v>709</v>
      </c>
      <c r="E19" s="81">
        <f t="shared" si="0"/>
        <v>100.14124293785312</v>
      </c>
    </row>
    <row r="20" spans="1:5" ht="15" customHeight="1" x14ac:dyDescent="0.2">
      <c r="A20" s="43" t="s">
        <v>503</v>
      </c>
      <c r="B20" s="12">
        <v>1</v>
      </c>
      <c r="C20" s="13">
        <v>1</v>
      </c>
      <c r="D20" s="13">
        <v>4</v>
      </c>
      <c r="E20" s="81">
        <f t="shared" si="0"/>
        <v>400</v>
      </c>
    </row>
    <row r="21" spans="1:5" ht="15" customHeight="1" x14ac:dyDescent="0.2">
      <c r="A21" s="43" t="s">
        <v>504</v>
      </c>
      <c r="B21" s="12">
        <v>140</v>
      </c>
      <c r="C21" s="13">
        <v>104</v>
      </c>
      <c r="D21" s="13">
        <v>79</v>
      </c>
      <c r="E21" s="81">
        <f t="shared" si="0"/>
        <v>75.961538461538453</v>
      </c>
    </row>
    <row r="22" spans="1:5" ht="15" customHeight="1" x14ac:dyDescent="0.2">
      <c r="A22" s="43" t="s">
        <v>505</v>
      </c>
      <c r="B22" s="12">
        <v>1</v>
      </c>
      <c r="C22" s="13">
        <v>3</v>
      </c>
      <c r="D22" s="13">
        <v>3</v>
      </c>
      <c r="E22" s="81">
        <f t="shared" si="0"/>
        <v>100</v>
      </c>
    </row>
    <row r="23" spans="1:5" ht="15" customHeight="1" x14ac:dyDescent="0.2">
      <c r="A23" s="43" t="s">
        <v>506</v>
      </c>
      <c r="B23" s="12">
        <v>5</v>
      </c>
      <c r="C23" s="13">
        <v>1</v>
      </c>
      <c r="D23" s="13">
        <v>2</v>
      </c>
      <c r="E23" s="81">
        <f t="shared" si="0"/>
        <v>200</v>
      </c>
    </row>
    <row r="24" spans="1:5" ht="15" customHeight="1" x14ac:dyDescent="0.2">
      <c r="A24" s="43" t="s">
        <v>507</v>
      </c>
      <c r="B24" s="12">
        <v>206</v>
      </c>
      <c r="C24" s="13">
        <v>183</v>
      </c>
      <c r="D24" s="13">
        <v>187</v>
      </c>
      <c r="E24" s="81">
        <f t="shared" si="0"/>
        <v>102.18579234972678</v>
      </c>
    </row>
    <row r="25" spans="1:5" ht="15" customHeight="1" x14ac:dyDescent="0.2">
      <c r="A25" s="43" t="s">
        <v>527</v>
      </c>
      <c r="B25" s="12">
        <v>1</v>
      </c>
      <c r="C25" s="13">
        <v>2</v>
      </c>
      <c r="D25" s="13">
        <v>1</v>
      </c>
      <c r="E25" s="81">
        <f t="shared" si="0"/>
        <v>50</v>
      </c>
    </row>
    <row r="26" spans="1:5" ht="15" customHeight="1" x14ac:dyDescent="0.2">
      <c r="A26" s="43" t="s">
        <v>508</v>
      </c>
      <c r="B26" s="12">
        <v>10</v>
      </c>
      <c r="C26" s="13">
        <v>18</v>
      </c>
      <c r="D26" s="13">
        <v>23</v>
      </c>
      <c r="E26" s="81">
        <f t="shared" si="0"/>
        <v>127.77777777777777</v>
      </c>
    </row>
    <row r="27" spans="1:5" ht="15" customHeight="1" x14ac:dyDescent="0.2">
      <c r="A27" s="43" t="s">
        <v>509</v>
      </c>
      <c r="B27" s="12">
        <v>7</v>
      </c>
      <c r="C27" s="13">
        <v>6</v>
      </c>
      <c r="D27" s="13">
        <v>12</v>
      </c>
      <c r="E27" s="81">
        <f t="shared" si="0"/>
        <v>200</v>
      </c>
    </row>
    <row r="28" spans="1:5" ht="15" customHeight="1" x14ac:dyDescent="0.2">
      <c r="A28" s="43" t="s">
        <v>510</v>
      </c>
      <c r="B28" s="12">
        <v>26</v>
      </c>
      <c r="C28" s="13">
        <v>22</v>
      </c>
      <c r="D28" s="13">
        <v>16</v>
      </c>
      <c r="E28" s="81">
        <f t="shared" si="0"/>
        <v>72.727272727272734</v>
      </c>
    </row>
    <row r="29" spans="1:5" ht="15" customHeight="1" x14ac:dyDescent="0.2">
      <c r="A29" s="43" t="s">
        <v>511</v>
      </c>
      <c r="B29" s="12">
        <v>8</v>
      </c>
      <c r="C29" s="13">
        <v>3</v>
      </c>
      <c r="D29" s="13">
        <v>5</v>
      </c>
      <c r="E29" s="81">
        <f t="shared" si="0"/>
        <v>166.66666666666669</v>
      </c>
    </row>
    <row r="30" spans="1:5" ht="15" customHeight="1" x14ac:dyDescent="0.2">
      <c r="A30" s="43" t="s">
        <v>512</v>
      </c>
      <c r="B30" s="12">
        <v>109</v>
      </c>
      <c r="C30" s="13">
        <v>108</v>
      </c>
      <c r="D30" s="13">
        <v>142</v>
      </c>
      <c r="E30" s="81">
        <f t="shared" si="0"/>
        <v>131.4814814814815</v>
      </c>
    </row>
    <row r="31" spans="1:5" ht="15" customHeight="1" x14ac:dyDescent="0.2">
      <c r="A31" s="43" t="s">
        <v>513</v>
      </c>
      <c r="B31" s="12">
        <v>45</v>
      </c>
      <c r="C31" s="13">
        <v>53</v>
      </c>
      <c r="D31" s="13">
        <v>31</v>
      </c>
      <c r="E31" s="81">
        <f t="shared" si="0"/>
        <v>58.490566037735846</v>
      </c>
    </row>
    <row r="32" spans="1:5" ht="15" customHeight="1" x14ac:dyDescent="0.2">
      <c r="A32" s="43" t="s">
        <v>514</v>
      </c>
      <c r="B32" s="12">
        <v>10</v>
      </c>
      <c r="C32" s="13">
        <v>15</v>
      </c>
      <c r="D32" s="13">
        <v>9</v>
      </c>
      <c r="E32" s="81">
        <f t="shared" si="0"/>
        <v>60</v>
      </c>
    </row>
    <row r="33" spans="1:5" ht="15" customHeight="1" x14ac:dyDescent="0.2">
      <c r="A33" s="43" t="s">
        <v>515</v>
      </c>
      <c r="B33" s="12">
        <v>4</v>
      </c>
      <c r="C33" s="13">
        <v>5</v>
      </c>
      <c r="D33" s="13">
        <v>4</v>
      </c>
      <c r="E33" s="81">
        <f t="shared" si="0"/>
        <v>80</v>
      </c>
    </row>
    <row r="34" spans="1:5" ht="15" customHeight="1" x14ac:dyDescent="0.2">
      <c r="A34" s="43"/>
      <c r="B34" s="12"/>
      <c r="C34" s="13"/>
      <c r="D34" s="13"/>
      <c r="E34" s="81"/>
    </row>
    <row r="35" spans="1:5" ht="15" customHeight="1" x14ac:dyDescent="0.2">
      <c r="A35" s="158" t="s">
        <v>463</v>
      </c>
      <c r="B35" s="71">
        <f>SUM(B36:B37)</f>
        <v>4</v>
      </c>
      <c r="C35" s="17">
        <f>SUM(C36:C37)</f>
        <v>4</v>
      </c>
      <c r="D35" s="17">
        <f>SUM(D36:D37)</f>
        <v>2</v>
      </c>
      <c r="E35" s="79">
        <f t="shared" si="0"/>
        <v>50</v>
      </c>
    </row>
    <row r="36" spans="1:5" ht="15" customHeight="1" x14ac:dyDescent="0.2">
      <c r="A36" s="280" t="s">
        <v>571</v>
      </c>
      <c r="B36" s="12" t="s">
        <v>262</v>
      </c>
      <c r="C36" s="13" t="s">
        <v>262</v>
      </c>
      <c r="D36" s="13">
        <v>2</v>
      </c>
      <c r="E36" s="81" t="s">
        <v>262</v>
      </c>
    </row>
    <row r="37" spans="1:5" ht="15" customHeight="1" x14ac:dyDescent="0.2">
      <c r="A37" s="277" t="s">
        <v>541</v>
      </c>
      <c r="B37" s="108">
        <v>4</v>
      </c>
      <c r="C37" s="109">
        <v>4</v>
      </c>
      <c r="D37" s="109" t="s">
        <v>262</v>
      </c>
      <c r="E37" s="129" t="s">
        <v>262</v>
      </c>
    </row>
    <row r="38" spans="1:5" ht="15" customHeight="1" x14ac:dyDescent="0.2">
      <c r="A38" s="10"/>
      <c r="B38" s="10"/>
      <c r="C38" s="10"/>
      <c r="D38" s="10"/>
      <c r="E38" s="10"/>
    </row>
    <row r="39" spans="1:5" ht="15" customHeight="1" x14ac:dyDescent="0.25">
      <c r="A39" s="68" t="s">
        <v>147</v>
      </c>
    </row>
  </sheetData>
  <mergeCells count="2">
    <mergeCell ref="B3:E3"/>
    <mergeCell ref="B4:C4"/>
  </mergeCells>
  <hyperlinks>
    <hyperlink ref="A39" location="Kazalo!A1" display="nazaj na kazalo" xr:uid="{00000000-0004-0000-3100-000000000000}"/>
  </hyperlinks>
  <pageMargins left="0.43307086614173229" right="0.43307086614173229" top="0.98425196850393704" bottom="0.98425196850393704" header="0" footer="0"/>
  <pageSetup paperSize="9" orientation="portrait" horizontalDpi="300" verticalDpi="300" r:id="rId1"/>
  <headerFooter alignWithMargins="0"/>
  <ignoredErrors>
    <ignoredError sqref="E6 E8:E11 E25:E33 E35 E34 E13:E14 E16:E24" evalError="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251"/>
  <sheetViews>
    <sheetView showGridLines="0" tabSelected="1" workbookViewId="0"/>
  </sheetViews>
  <sheetFormatPr defaultColWidth="9.109375" defaultRowHeight="15" customHeight="1" x14ac:dyDescent="0.2"/>
  <cols>
    <col min="1" max="1" width="19.88671875" style="6" customWidth="1"/>
    <col min="2" max="2" width="9.88671875" style="6" bestFit="1" customWidth="1"/>
    <col min="3" max="3" width="7.88671875" style="6" customWidth="1"/>
    <col min="4" max="4" width="10.44140625" style="6" bestFit="1" customWidth="1"/>
    <col min="5" max="5" width="7.44140625" style="10" bestFit="1" customWidth="1"/>
    <col min="6" max="6" width="8.33203125" style="6" bestFit="1" customWidth="1"/>
    <col min="7" max="7" width="7.6640625" style="6" customWidth="1"/>
    <col min="8" max="8" width="10" style="6" bestFit="1" customWidth="1"/>
    <col min="9" max="9" width="12" style="6" bestFit="1" customWidth="1"/>
    <col min="10" max="11" width="8.33203125" style="6" customWidth="1"/>
    <col min="12" max="16384" width="9.109375" style="6"/>
  </cols>
  <sheetData>
    <row r="1" spans="1:11" ht="15" customHeight="1" x14ac:dyDescent="0.25">
      <c r="A1" s="9" t="s">
        <v>477</v>
      </c>
      <c r="B1" s="1"/>
      <c r="C1" s="1"/>
      <c r="D1" s="1"/>
      <c r="E1" s="64"/>
      <c r="F1" s="1"/>
      <c r="G1" s="1"/>
      <c r="H1" s="1"/>
      <c r="I1" s="1"/>
      <c r="J1" s="1"/>
      <c r="K1" s="1"/>
    </row>
    <row r="2" spans="1:11" ht="15" customHeight="1" x14ac:dyDescent="0.2">
      <c r="A2" s="1"/>
      <c r="B2" s="1"/>
      <c r="C2" s="1"/>
      <c r="D2" s="1"/>
      <c r="E2" s="64"/>
      <c r="F2" s="64"/>
      <c r="G2" s="1"/>
      <c r="H2" s="1"/>
      <c r="I2" s="1"/>
      <c r="J2" s="1"/>
      <c r="K2" s="1"/>
    </row>
    <row r="3" spans="1:11" ht="15" customHeight="1" x14ac:dyDescent="0.2">
      <c r="A3" s="49"/>
      <c r="B3" s="412" t="s">
        <v>607</v>
      </c>
      <c r="C3" s="413"/>
      <c r="D3" s="413"/>
      <c r="E3" s="413"/>
      <c r="F3" s="413"/>
      <c r="G3" s="413"/>
      <c r="H3" s="413"/>
      <c r="I3" s="413"/>
      <c r="J3" s="140"/>
      <c r="K3" s="152" t="s">
        <v>147</v>
      </c>
    </row>
    <row r="4" spans="1:11" ht="15" customHeight="1" x14ac:dyDescent="0.2">
      <c r="A4" s="153"/>
      <c r="B4" s="154" t="s">
        <v>198</v>
      </c>
      <c r="C4" s="163"/>
      <c r="D4" s="163"/>
      <c r="E4" s="163"/>
      <c r="F4" s="163"/>
      <c r="G4" s="163" t="s">
        <v>90</v>
      </c>
      <c r="H4" s="163" t="s">
        <v>199</v>
      </c>
      <c r="I4" s="163" t="s">
        <v>200</v>
      </c>
      <c r="J4" s="140"/>
      <c r="K4" s="140"/>
    </row>
    <row r="5" spans="1:11" ht="15" customHeight="1" x14ac:dyDescent="0.2">
      <c r="A5" s="155" t="s">
        <v>201</v>
      </c>
      <c r="B5" s="31" t="s">
        <v>202</v>
      </c>
      <c r="C5" s="184"/>
      <c r="D5" s="163" t="s">
        <v>78</v>
      </c>
      <c r="E5" s="163" t="s">
        <v>203</v>
      </c>
      <c r="F5" s="163" t="s">
        <v>204</v>
      </c>
      <c r="G5" s="163" t="s">
        <v>205</v>
      </c>
      <c r="H5" s="163" t="s">
        <v>206</v>
      </c>
      <c r="I5" s="163" t="s">
        <v>207</v>
      </c>
      <c r="J5" s="140"/>
      <c r="K5" s="140"/>
    </row>
    <row r="6" spans="1:11" ht="15" customHeight="1" x14ac:dyDescent="0.2">
      <c r="A6" s="185" t="s">
        <v>208</v>
      </c>
      <c r="B6" s="186" t="s">
        <v>59</v>
      </c>
      <c r="C6" s="20" t="s">
        <v>74</v>
      </c>
      <c r="D6" s="20" t="s">
        <v>77</v>
      </c>
      <c r="E6" s="20" t="s">
        <v>75</v>
      </c>
      <c r="F6" s="20" t="s">
        <v>209</v>
      </c>
      <c r="G6" s="20" t="s">
        <v>210</v>
      </c>
      <c r="H6" s="20" t="s">
        <v>211</v>
      </c>
      <c r="I6" s="20" t="s">
        <v>212</v>
      </c>
      <c r="J6" s="140"/>
      <c r="K6" s="140"/>
    </row>
    <row r="7" spans="1:11" ht="15" customHeight="1" x14ac:dyDescent="0.2">
      <c r="A7" s="21" t="s">
        <v>22</v>
      </c>
      <c r="B7" s="57">
        <f>+B11+B34+B48+B91+B120+B128+B136+B169+B177+B197+B212+B222+B249</f>
        <v>48096</v>
      </c>
      <c r="C7" s="23">
        <f t="shared" ref="C7:I7" si="0">+C11+C34+C48+C91+C120+C128+C136+C169+C177+C197+C212+C222+C249</f>
        <v>22915</v>
      </c>
      <c r="D7" s="23">
        <f t="shared" si="0"/>
        <v>17351</v>
      </c>
      <c r="E7" s="24">
        <f t="shared" si="0"/>
        <v>10543</v>
      </c>
      <c r="F7" s="23">
        <f t="shared" si="0"/>
        <v>16422</v>
      </c>
      <c r="G7" s="24">
        <f t="shared" si="0"/>
        <v>17370</v>
      </c>
      <c r="H7" s="24">
        <f t="shared" si="0"/>
        <v>22522</v>
      </c>
      <c r="I7" s="24">
        <f t="shared" si="0"/>
        <v>8204</v>
      </c>
      <c r="J7" s="211"/>
      <c r="K7" s="211"/>
    </row>
    <row r="8" spans="1:11" ht="12.75" customHeight="1" x14ac:dyDescent="0.2">
      <c r="A8" s="11"/>
      <c r="B8" s="59"/>
      <c r="C8" s="16"/>
      <c r="D8" s="16"/>
      <c r="E8" s="17"/>
      <c r="F8" s="16"/>
      <c r="G8" s="17"/>
      <c r="H8" s="17"/>
      <c r="I8" s="17"/>
      <c r="J8" s="140"/>
      <c r="K8" s="140"/>
    </row>
    <row r="9" spans="1:11" ht="12.75" customHeight="1" x14ac:dyDescent="0.2">
      <c r="A9" s="11" t="s">
        <v>35</v>
      </c>
      <c r="B9" s="59">
        <v>26772</v>
      </c>
      <c r="C9" s="16">
        <v>12819</v>
      </c>
      <c r="D9" s="16">
        <v>10202</v>
      </c>
      <c r="E9" s="17">
        <v>6400</v>
      </c>
      <c r="F9" s="16">
        <v>9072</v>
      </c>
      <c r="G9" s="17">
        <v>9304</v>
      </c>
      <c r="H9" s="17">
        <v>13466</v>
      </c>
      <c r="I9" s="17">
        <v>4002</v>
      </c>
      <c r="J9" s="271"/>
      <c r="K9" s="271"/>
    </row>
    <row r="10" spans="1:11" ht="12.75" customHeight="1" x14ac:dyDescent="0.2">
      <c r="A10" s="11"/>
      <c r="B10" s="59"/>
      <c r="C10" s="16"/>
      <c r="D10" s="16"/>
      <c r="E10" s="17"/>
      <c r="F10" s="16"/>
      <c r="G10" s="17"/>
      <c r="H10" s="17"/>
      <c r="I10" s="17"/>
      <c r="J10" s="271"/>
      <c r="K10" s="271"/>
    </row>
    <row r="11" spans="1:11" ht="15" customHeight="1" x14ac:dyDescent="0.2">
      <c r="A11" s="70" t="s">
        <v>41</v>
      </c>
      <c r="B11" s="156">
        <v>3445</v>
      </c>
      <c r="C11" s="17">
        <v>1546</v>
      </c>
      <c r="D11" s="17">
        <v>1828</v>
      </c>
      <c r="E11" s="17">
        <v>1021</v>
      </c>
      <c r="F11" s="17">
        <v>885</v>
      </c>
      <c r="G11" s="17">
        <v>1816</v>
      </c>
      <c r="H11" s="17">
        <v>1282</v>
      </c>
      <c r="I11" s="17">
        <v>347</v>
      </c>
      <c r="J11" s="3"/>
      <c r="K11" s="3"/>
    </row>
    <row r="12" spans="1:11" ht="15" customHeight="1" x14ac:dyDescent="0.2">
      <c r="A12" s="43" t="s">
        <v>303</v>
      </c>
      <c r="B12" s="32">
        <v>437</v>
      </c>
      <c r="C12" s="13">
        <v>219</v>
      </c>
      <c r="D12" s="13">
        <v>246</v>
      </c>
      <c r="E12" s="13">
        <v>144</v>
      </c>
      <c r="F12" s="13">
        <v>108</v>
      </c>
      <c r="G12" s="13">
        <v>259</v>
      </c>
      <c r="H12" s="13">
        <v>148</v>
      </c>
      <c r="I12" s="13">
        <v>30</v>
      </c>
      <c r="J12" s="3"/>
      <c r="K12" s="3"/>
    </row>
    <row r="13" spans="1:11" ht="15" customHeight="1" x14ac:dyDescent="0.2">
      <c r="A13" s="43" t="s">
        <v>315</v>
      </c>
      <c r="B13" s="32">
        <v>47</v>
      </c>
      <c r="C13" s="13">
        <v>16</v>
      </c>
      <c r="D13" s="13">
        <v>25</v>
      </c>
      <c r="E13" s="13">
        <v>9</v>
      </c>
      <c r="F13" s="13">
        <v>24</v>
      </c>
      <c r="G13" s="13">
        <v>16</v>
      </c>
      <c r="H13" s="13">
        <v>24</v>
      </c>
      <c r="I13" s="13">
        <v>7</v>
      </c>
      <c r="J13" s="3"/>
      <c r="K13" s="3"/>
    </row>
    <row r="14" spans="1:11" ht="15" customHeight="1" x14ac:dyDescent="0.2">
      <c r="A14" s="43" t="s">
        <v>290</v>
      </c>
      <c r="B14" s="32">
        <v>650</v>
      </c>
      <c r="C14" s="13">
        <v>281</v>
      </c>
      <c r="D14" s="13">
        <v>362</v>
      </c>
      <c r="E14" s="13">
        <v>203</v>
      </c>
      <c r="F14" s="13">
        <v>123</v>
      </c>
      <c r="G14" s="13">
        <v>319</v>
      </c>
      <c r="H14" s="13">
        <v>288</v>
      </c>
      <c r="I14" s="13">
        <v>43</v>
      </c>
      <c r="J14" s="4"/>
      <c r="K14" s="4"/>
    </row>
    <row r="15" spans="1:11" ht="15" customHeight="1" x14ac:dyDescent="0.2">
      <c r="A15" s="43" t="s">
        <v>316</v>
      </c>
      <c r="B15" s="32">
        <v>14</v>
      </c>
      <c r="C15" s="13">
        <v>6</v>
      </c>
      <c r="D15" s="13">
        <v>7</v>
      </c>
      <c r="E15" s="13">
        <v>2</v>
      </c>
      <c r="F15" s="13">
        <v>7</v>
      </c>
      <c r="G15" s="13">
        <v>3</v>
      </c>
      <c r="H15" s="13">
        <v>7</v>
      </c>
      <c r="I15" s="13">
        <v>4</v>
      </c>
      <c r="J15" s="4"/>
      <c r="K15" s="4"/>
    </row>
    <row r="16" spans="1:11" ht="15" customHeight="1" x14ac:dyDescent="0.2">
      <c r="A16" s="43" t="s">
        <v>317</v>
      </c>
      <c r="B16" s="32">
        <v>26</v>
      </c>
      <c r="C16" s="13">
        <v>12</v>
      </c>
      <c r="D16" s="13">
        <v>11</v>
      </c>
      <c r="E16" s="13">
        <v>7</v>
      </c>
      <c r="F16" s="13">
        <v>10</v>
      </c>
      <c r="G16" s="13">
        <v>7</v>
      </c>
      <c r="H16" s="13">
        <v>15</v>
      </c>
      <c r="I16" s="13">
        <v>4</v>
      </c>
      <c r="J16" s="5"/>
      <c r="K16" s="5"/>
    </row>
    <row r="17" spans="1:11" ht="15" customHeight="1" x14ac:dyDescent="0.2">
      <c r="A17" s="43" t="s">
        <v>304</v>
      </c>
      <c r="B17" s="32">
        <v>279</v>
      </c>
      <c r="C17" s="13">
        <v>107</v>
      </c>
      <c r="D17" s="13">
        <v>144</v>
      </c>
      <c r="E17" s="13">
        <v>104</v>
      </c>
      <c r="F17" s="13">
        <v>66</v>
      </c>
      <c r="G17" s="13">
        <v>167</v>
      </c>
      <c r="H17" s="13">
        <v>94</v>
      </c>
      <c r="I17" s="13">
        <v>18</v>
      </c>
      <c r="J17" s="5"/>
      <c r="K17" s="5"/>
    </row>
    <row r="18" spans="1:11" ht="15" customHeight="1" x14ac:dyDescent="0.2">
      <c r="A18" s="43" t="s">
        <v>318</v>
      </c>
      <c r="B18" s="32">
        <v>27</v>
      </c>
      <c r="C18" s="13">
        <v>14</v>
      </c>
      <c r="D18" s="13">
        <v>4</v>
      </c>
      <c r="E18" s="13">
        <v>8</v>
      </c>
      <c r="F18" s="13">
        <v>9</v>
      </c>
      <c r="G18" s="13">
        <v>9</v>
      </c>
      <c r="H18" s="13">
        <v>11</v>
      </c>
      <c r="I18" s="13">
        <v>7</v>
      </c>
      <c r="J18" s="5"/>
      <c r="K18" s="5"/>
    </row>
    <row r="19" spans="1:11" ht="15" customHeight="1" x14ac:dyDescent="0.2">
      <c r="A19" s="43" t="s">
        <v>319</v>
      </c>
      <c r="B19" s="32">
        <v>41</v>
      </c>
      <c r="C19" s="13">
        <v>23</v>
      </c>
      <c r="D19" s="13">
        <v>19</v>
      </c>
      <c r="E19" s="13">
        <v>11</v>
      </c>
      <c r="F19" s="13">
        <v>13</v>
      </c>
      <c r="G19" s="13">
        <v>17</v>
      </c>
      <c r="H19" s="13">
        <v>15</v>
      </c>
      <c r="I19" s="13">
        <v>9</v>
      </c>
      <c r="J19" s="5"/>
      <c r="K19" s="5"/>
    </row>
    <row r="20" spans="1:11" ht="15" customHeight="1" x14ac:dyDescent="0.2">
      <c r="A20" s="43" t="s">
        <v>320</v>
      </c>
      <c r="B20" s="32">
        <v>37</v>
      </c>
      <c r="C20" s="13">
        <v>22</v>
      </c>
      <c r="D20" s="13">
        <v>17</v>
      </c>
      <c r="E20" s="13">
        <v>7</v>
      </c>
      <c r="F20" s="13">
        <v>15</v>
      </c>
      <c r="G20" s="13">
        <v>9</v>
      </c>
      <c r="H20" s="13">
        <v>19</v>
      </c>
      <c r="I20" s="13">
        <v>9</v>
      </c>
      <c r="J20" s="5"/>
      <c r="K20" s="5"/>
    </row>
    <row r="21" spans="1:11" ht="15" customHeight="1" x14ac:dyDescent="0.2">
      <c r="A21" s="43" t="s">
        <v>30</v>
      </c>
      <c r="B21" s="32">
        <v>891</v>
      </c>
      <c r="C21" s="13">
        <v>419</v>
      </c>
      <c r="D21" s="13">
        <v>478</v>
      </c>
      <c r="E21" s="13">
        <v>248</v>
      </c>
      <c r="F21" s="13">
        <v>231</v>
      </c>
      <c r="G21" s="13">
        <v>492</v>
      </c>
      <c r="H21" s="13">
        <v>290</v>
      </c>
      <c r="I21" s="13">
        <v>109</v>
      </c>
      <c r="J21" s="5"/>
      <c r="K21" s="5"/>
    </row>
    <row r="22" spans="1:11" ht="15" customHeight="1" x14ac:dyDescent="0.2">
      <c r="A22" s="43" t="s">
        <v>321</v>
      </c>
      <c r="B22" s="32">
        <v>9</v>
      </c>
      <c r="C22" s="13">
        <v>4</v>
      </c>
      <c r="D22" s="13">
        <v>6</v>
      </c>
      <c r="E22" s="13">
        <v>1</v>
      </c>
      <c r="F22" s="13">
        <v>2</v>
      </c>
      <c r="G22" s="13">
        <v>3</v>
      </c>
      <c r="H22" s="13">
        <v>6</v>
      </c>
      <c r="I22" s="13" t="s">
        <v>262</v>
      </c>
      <c r="J22" s="5"/>
      <c r="K22" s="5"/>
    </row>
    <row r="23" spans="1:11" ht="15" customHeight="1" x14ac:dyDescent="0.2">
      <c r="A23" s="43" t="s">
        <v>292</v>
      </c>
      <c r="B23" s="32">
        <v>186</v>
      </c>
      <c r="C23" s="13">
        <v>76</v>
      </c>
      <c r="D23" s="13">
        <v>97</v>
      </c>
      <c r="E23" s="13">
        <v>74</v>
      </c>
      <c r="F23" s="13">
        <v>34</v>
      </c>
      <c r="G23" s="13">
        <v>89</v>
      </c>
      <c r="H23" s="13">
        <v>77</v>
      </c>
      <c r="I23" s="13">
        <v>20</v>
      </c>
      <c r="J23" s="5"/>
      <c r="K23" s="5"/>
    </row>
    <row r="24" spans="1:11" ht="15" customHeight="1" x14ac:dyDescent="0.2">
      <c r="A24" s="43" t="s">
        <v>322</v>
      </c>
      <c r="B24" s="32">
        <v>91</v>
      </c>
      <c r="C24" s="13">
        <v>33</v>
      </c>
      <c r="D24" s="13">
        <v>44</v>
      </c>
      <c r="E24" s="13">
        <v>24</v>
      </c>
      <c r="F24" s="13">
        <v>30</v>
      </c>
      <c r="G24" s="13">
        <v>50</v>
      </c>
      <c r="H24" s="13">
        <v>33</v>
      </c>
      <c r="I24" s="13">
        <v>8</v>
      </c>
      <c r="J24" s="3"/>
      <c r="K24" s="3"/>
    </row>
    <row r="25" spans="1:11" ht="15" customHeight="1" x14ac:dyDescent="0.2">
      <c r="A25" s="43" t="s">
        <v>323</v>
      </c>
      <c r="B25" s="32">
        <v>30</v>
      </c>
      <c r="C25" s="13">
        <v>8</v>
      </c>
      <c r="D25" s="13">
        <v>8</v>
      </c>
      <c r="E25" s="13">
        <v>5</v>
      </c>
      <c r="F25" s="13">
        <v>9</v>
      </c>
      <c r="G25" s="13">
        <v>11</v>
      </c>
      <c r="H25" s="13">
        <v>13</v>
      </c>
      <c r="I25" s="13">
        <v>6</v>
      </c>
      <c r="J25" s="3"/>
      <c r="K25" s="3"/>
    </row>
    <row r="26" spans="1:11" ht="15" customHeight="1" x14ac:dyDescent="0.2">
      <c r="A26" s="43" t="s">
        <v>324</v>
      </c>
      <c r="B26" s="32">
        <v>51</v>
      </c>
      <c r="C26" s="13">
        <v>13</v>
      </c>
      <c r="D26" s="13">
        <v>27</v>
      </c>
      <c r="E26" s="13">
        <v>10</v>
      </c>
      <c r="F26" s="13">
        <v>24</v>
      </c>
      <c r="G26" s="13">
        <v>17</v>
      </c>
      <c r="H26" s="13">
        <v>24</v>
      </c>
      <c r="I26" s="13">
        <v>10</v>
      </c>
      <c r="J26" s="4"/>
      <c r="K26" s="4"/>
    </row>
    <row r="27" spans="1:11" ht="15" customHeight="1" x14ac:dyDescent="0.2">
      <c r="A27" s="43" t="s">
        <v>325</v>
      </c>
      <c r="B27" s="32">
        <v>157</v>
      </c>
      <c r="C27" s="13">
        <v>72</v>
      </c>
      <c r="D27" s="13">
        <v>88</v>
      </c>
      <c r="E27" s="13">
        <v>38</v>
      </c>
      <c r="F27" s="13">
        <v>51</v>
      </c>
      <c r="G27" s="13">
        <v>98</v>
      </c>
      <c r="H27" s="13">
        <v>47</v>
      </c>
      <c r="I27" s="13">
        <v>12</v>
      </c>
      <c r="J27" s="4"/>
      <c r="K27" s="4"/>
    </row>
    <row r="28" spans="1:11" ht="15" customHeight="1" x14ac:dyDescent="0.2">
      <c r="A28" s="43" t="s">
        <v>326</v>
      </c>
      <c r="B28" s="32">
        <v>28</v>
      </c>
      <c r="C28" s="13">
        <v>14</v>
      </c>
      <c r="D28" s="13">
        <v>9</v>
      </c>
      <c r="E28" s="13">
        <v>9</v>
      </c>
      <c r="F28" s="13">
        <v>8</v>
      </c>
      <c r="G28" s="13">
        <v>9</v>
      </c>
      <c r="H28" s="13">
        <v>16</v>
      </c>
      <c r="I28" s="13">
        <v>3</v>
      </c>
      <c r="J28" s="5"/>
      <c r="K28" s="5"/>
    </row>
    <row r="29" spans="1:11" ht="15" customHeight="1" x14ac:dyDescent="0.2">
      <c r="A29" s="43" t="s">
        <v>327</v>
      </c>
      <c r="B29" s="32">
        <v>130</v>
      </c>
      <c r="C29" s="13">
        <v>59</v>
      </c>
      <c r="D29" s="13">
        <v>86</v>
      </c>
      <c r="E29" s="13">
        <v>48</v>
      </c>
      <c r="F29" s="13">
        <v>24</v>
      </c>
      <c r="G29" s="13">
        <v>92</v>
      </c>
      <c r="H29" s="13">
        <v>32</v>
      </c>
      <c r="I29" s="13">
        <v>6</v>
      </c>
      <c r="J29" s="5"/>
      <c r="K29" s="5"/>
    </row>
    <row r="30" spans="1:11" ht="15" customHeight="1" x14ac:dyDescent="0.2">
      <c r="A30" s="43" t="s">
        <v>328</v>
      </c>
      <c r="B30" s="32">
        <v>48</v>
      </c>
      <c r="C30" s="13">
        <v>26</v>
      </c>
      <c r="D30" s="13">
        <v>24</v>
      </c>
      <c r="E30" s="13">
        <v>11</v>
      </c>
      <c r="F30" s="13">
        <v>17</v>
      </c>
      <c r="G30" s="13">
        <v>15</v>
      </c>
      <c r="H30" s="13">
        <v>25</v>
      </c>
      <c r="I30" s="13">
        <v>8</v>
      </c>
      <c r="J30" s="5"/>
      <c r="K30" s="5"/>
    </row>
    <row r="31" spans="1:11" ht="15" customHeight="1" x14ac:dyDescent="0.2">
      <c r="A31" s="43" t="s">
        <v>329</v>
      </c>
      <c r="B31" s="32">
        <v>202</v>
      </c>
      <c r="C31" s="13">
        <v>95</v>
      </c>
      <c r="D31" s="13">
        <v>96</v>
      </c>
      <c r="E31" s="13">
        <v>48</v>
      </c>
      <c r="F31" s="13">
        <v>49</v>
      </c>
      <c r="G31" s="13">
        <v>122</v>
      </c>
      <c r="H31" s="13">
        <v>55</v>
      </c>
      <c r="I31" s="13">
        <v>25</v>
      </c>
      <c r="J31" s="5"/>
      <c r="K31" s="5"/>
    </row>
    <row r="32" spans="1:11" ht="15" customHeight="1" x14ac:dyDescent="0.2">
      <c r="A32" s="43" t="s">
        <v>330</v>
      </c>
      <c r="B32" s="32">
        <v>64</v>
      </c>
      <c r="C32" s="13">
        <v>27</v>
      </c>
      <c r="D32" s="13">
        <v>30</v>
      </c>
      <c r="E32" s="13">
        <v>10</v>
      </c>
      <c r="F32" s="13">
        <v>31</v>
      </c>
      <c r="G32" s="13">
        <v>12</v>
      </c>
      <c r="H32" s="13">
        <v>43</v>
      </c>
      <c r="I32" s="13">
        <v>9</v>
      </c>
      <c r="J32" s="5"/>
      <c r="K32" s="5"/>
    </row>
    <row r="33" spans="1:11" ht="15" customHeight="1" x14ac:dyDescent="0.2">
      <c r="A33" s="43"/>
      <c r="B33" s="32"/>
      <c r="C33" s="13"/>
      <c r="D33" s="13"/>
      <c r="E33" s="13"/>
      <c r="F33" s="13"/>
      <c r="G33" s="13"/>
      <c r="H33" s="13"/>
      <c r="I33" s="13"/>
      <c r="J33" s="5"/>
      <c r="K33" s="5"/>
    </row>
    <row r="34" spans="1:11" ht="15" customHeight="1" x14ac:dyDescent="0.2">
      <c r="A34" s="70" t="s">
        <v>38</v>
      </c>
      <c r="B34" s="156">
        <v>1609</v>
      </c>
      <c r="C34" s="17">
        <v>815</v>
      </c>
      <c r="D34" s="17">
        <v>570</v>
      </c>
      <c r="E34" s="17">
        <v>344</v>
      </c>
      <c r="F34" s="17">
        <v>615</v>
      </c>
      <c r="G34" s="17">
        <v>447</v>
      </c>
      <c r="H34" s="17">
        <v>915</v>
      </c>
      <c r="I34" s="17">
        <v>247</v>
      </c>
      <c r="J34" s="5"/>
      <c r="K34" s="5"/>
    </row>
    <row r="35" spans="1:11" ht="15" customHeight="1" x14ac:dyDescent="0.2">
      <c r="A35" s="43" t="s">
        <v>331</v>
      </c>
      <c r="B35" s="32">
        <v>62</v>
      </c>
      <c r="C35" s="13">
        <v>31</v>
      </c>
      <c r="D35" s="13">
        <v>29</v>
      </c>
      <c r="E35" s="13">
        <v>20</v>
      </c>
      <c r="F35" s="13">
        <v>22</v>
      </c>
      <c r="G35" s="13">
        <v>18</v>
      </c>
      <c r="H35" s="13">
        <v>36</v>
      </c>
      <c r="I35" s="13">
        <v>8</v>
      </c>
      <c r="J35" s="5"/>
      <c r="K35" s="5"/>
    </row>
    <row r="36" spans="1:11" ht="15" customHeight="1" x14ac:dyDescent="0.2">
      <c r="A36" s="43" t="s">
        <v>310</v>
      </c>
      <c r="B36" s="32">
        <v>191</v>
      </c>
      <c r="C36" s="13">
        <v>93</v>
      </c>
      <c r="D36" s="13">
        <v>67</v>
      </c>
      <c r="E36" s="13">
        <v>35</v>
      </c>
      <c r="F36" s="13">
        <v>84</v>
      </c>
      <c r="G36" s="13">
        <v>61</v>
      </c>
      <c r="H36" s="13">
        <v>106</v>
      </c>
      <c r="I36" s="13">
        <v>24</v>
      </c>
      <c r="J36" s="5"/>
      <c r="K36" s="5"/>
    </row>
    <row r="37" spans="1:11" ht="15" customHeight="1" x14ac:dyDescent="0.2">
      <c r="A37" s="43" t="s">
        <v>332</v>
      </c>
      <c r="B37" s="32">
        <v>62</v>
      </c>
      <c r="C37" s="13">
        <v>31</v>
      </c>
      <c r="D37" s="13">
        <v>23</v>
      </c>
      <c r="E37" s="13">
        <v>11</v>
      </c>
      <c r="F37" s="13">
        <v>25</v>
      </c>
      <c r="G37" s="13">
        <v>14</v>
      </c>
      <c r="H37" s="13">
        <v>33</v>
      </c>
      <c r="I37" s="13">
        <v>15</v>
      </c>
      <c r="J37" s="5"/>
      <c r="K37" s="5"/>
    </row>
    <row r="38" spans="1:11" ht="15" customHeight="1" x14ac:dyDescent="0.2">
      <c r="A38" s="43" t="s">
        <v>333</v>
      </c>
      <c r="B38" s="32">
        <v>83</v>
      </c>
      <c r="C38" s="13">
        <v>44</v>
      </c>
      <c r="D38" s="13">
        <v>28</v>
      </c>
      <c r="E38" s="13">
        <v>11</v>
      </c>
      <c r="F38" s="13">
        <v>36</v>
      </c>
      <c r="G38" s="13">
        <v>20</v>
      </c>
      <c r="H38" s="13">
        <v>52</v>
      </c>
      <c r="I38" s="13">
        <v>11</v>
      </c>
      <c r="J38" s="5"/>
      <c r="K38" s="5"/>
    </row>
    <row r="39" spans="1:11" ht="15" customHeight="1" x14ac:dyDescent="0.2">
      <c r="A39" s="43" t="s">
        <v>334</v>
      </c>
      <c r="B39" s="32">
        <v>88</v>
      </c>
      <c r="C39" s="13">
        <v>42</v>
      </c>
      <c r="D39" s="13">
        <v>31</v>
      </c>
      <c r="E39" s="13">
        <v>19</v>
      </c>
      <c r="F39" s="13">
        <v>35</v>
      </c>
      <c r="G39" s="13">
        <v>32</v>
      </c>
      <c r="H39" s="13">
        <v>47</v>
      </c>
      <c r="I39" s="13">
        <v>9</v>
      </c>
      <c r="J39" s="5"/>
      <c r="K39" s="5"/>
    </row>
    <row r="40" spans="1:11" ht="15" customHeight="1" x14ac:dyDescent="0.2">
      <c r="A40" s="43" t="s">
        <v>335</v>
      </c>
      <c r="B40" s="32">
        <v>49</v>
      </c>
      <c r="C40" s="13">
        <v>22</v>
      </c>
      <c r="D40" s="13">
        <v>19</v>
      </c>
      <c r="E40" s="13">
        <v>7</v>
      </c>
      <c r="F40" s="13">
        <v>27</v>
      </c>
      <c r="G40" s="13">
        <v>15</v>
      </c>
      <c r="H40" s="13">
        <v>24</v>
      </c>
      <c r="I40" s="13">
        <v>10</v>
      </c>
      <c r="J40" s="5"/>
      <c r="K40" s="5"/>
    </row>
    <row r="41" spans="1:11" ht="15" customHeight="1" x14ac:dyDescent="0.2">
      <c r="A41" s="43" t="s">
        <v>336</v>
      </c>
      <c r="B41" s="32">
        <v>175</v>
      </c>
      <c r="C41" s="13">
        <v>80</v>
      </c>
      <c r="D41" s="13">
        <v>62</v>
      </c>
      <c r="E41" s="13">
        <v>42</v>
      </c>
      <c r="F41" s="13">
        <v>66</v>
      </c>
      <c r="G41" s="13">
        <v>46</v>
      </c>
      <c r="H41" s="13">
        <v>106</v>
      </c>
      <c r="I41" s="13">
        <v>23</v>
      </c>
      <c r="J41" s="5"/>
      <c r="K41" s="5"/>
    </row>
    <row r="42" spans="1:11" ht="15" customHeight="1" x14ac:dyDescent="0.2">
      <c r="A42" s="43" t="s">
        <v>312</v>
      </c>
      <c r="B42" s="32">
        <v>158</v>
      </c>
      <c r="C42" s="13">
        <v>86</v>
      </c>
      <c r="D42" s="13">
        <v>55</v>
      </c>
      <c r="E42" s="13">
        <v>32</v>
      </c>
      <c r="F42" s="13">
        <v>56</v>
      </c>
      <c r="G42" s="13">
        <v>48</v>
      </c>
      <c r="H42" s="13">
        <v>95</v>
      </c>
      <c r="I42" s="13">
        <v>15</v>
      </c>
      <c r="J42" s="5"/>
      <c r="K42" s="5"/>
    </row>
    <row r="43" spans="1:11" ht="15" customHeight="1" x14ac:dyDescent="0.2">
      <c r="A43" s="43" t="s">
        <v>313</v>
      </c>
      <c r="B43" s="32">
        <v>278</v>
      </c>
      <c r="C43" s="13">
        <v>135</v>
      </c>
      <c r="D43" s="13">
        <v>88</v>
      </c>
      <c r="E43" s="13">
        <v>69</v>
      </c>
      <c r="F43" s="13">
        <v>85</v>
      </c>
      <c r="G43" s="13">
        <v>70</v>
      </c>
      <c r="H43" s="13">
        <v>161</v>
      </c>
      <c r="I43" s="13">
        <v>47</v>
      </c>
    </row>
    <row r="44" spans="1:11" ht="15" customHeight="1" x14ac:dyDescent="0.2">
      <c r="A44" s="43" t="s">
        <v>337</v>
      </c>
      <c r="B44" s="32">
        <v>38</v>
      </c>
      <c r="C44" s="13">
        <v>19</v>
      </c>
      <c r="D44" s="13">
        <v>18</v>
      </c>
      <c r="E44" s="13">
        <v>5</v>
      </c>
      <c r="F44" s="13">
        <v>15</v>
      </c>
      <c r="G44" s="13">
        <v>15</v>
      </c>
      <c r="H44" s="13">
        <v>19</v>
      </c>
      <c r="I44" s="13">
        <v>4</v>
      </c>
    </row>
    <row r="45" spans="1:11" ht="15" customHeight="1" x14ac:dyDescent="0.2">
      <c r="A45" s="43" t="s">
        <v>314</v>
      </c>
      <c r="B45" s="32">
        <v>351</v>
      </c>
      <c r="C45" s="13">
        <v>193</v>
      </c>
      <c r="D45" s="13">
        <v>121</v>
      </c>
      <c r="E45" s="13">
        <v>76</v>
      </c>
      <c r="F45" s="13">
        <v>138</v>
      </c>
      <c r="G45" s="13">
        <v>93</v>
      </c>
      <c r="H45" s="13">
        <v>188</v>
      </c>
      <c r="I45" s="13">
        <v>70</v>
      </c>
    </row>
    <row r="46" spans="1:11" ht="15" customHeight="1" x14ac:dyDescent="0.2">
      <c r="A46" s="43" t="s">
        <v>338</v>
      </c>
      <c r="B46" s="32">
        <v>74</v>
      </c>
      <c r="C46" s="13">
        <v>39</v>
      </c>
      <c r="D46" s="13">
        <v>29</v>
      </c>
      <c r="E46" s="13">
        <v>17</v>
      </c>
      <c r="F46" s="13">
        <v>26</v>
      </c>
      <c r="G46" s="13">
        <v>15</v>
      </c>
      <c r="H46" s="13">
        <v>48</v>
      </c>
      <c r="I46" s="13">
        <v>11</v>
      </c>
    </row>
    <row r="47" spans="1:11" ht="15" customHeight="1" x14ac:dyDescent="0.2">
      <c r="A47" s="43"/>
      <c r="B47" s="156"/>
      <c r="C47" s="17"/>
      <c r="D47" s="17"/>
      <c r="E47" s="17"/>
      <c r="F47" s="17"/>
      <c r="G47" s="17"/>
      <c r="H47" s="17"/>
      <c r="I47" s="17"/>
    </row>
    <row r="48" spans="1:11" ht="15" customHeight="1" x14ac:dyDescent="0.2">
      <c r="A48" s="70" t="s">
        <v>37</v>
      </c>
      <c r="B48" s="156">
        <v>8328</v>
      </c>
      <c r="C48" s="17">
        <v>4066</v>
      </c>
      <c r="D48" s="17">
        <v>2848</v>
      </c>
      <c r="E48" s="17">
        <v>1902</v>
      </c>
      <c r="F48" s="17">
        <v>2925</v>
      </c>
      <c r="G48" s="17">
        <v>2467</v>
      </c>
      <c r="H48" s="17">
        <v>4510</v>
      </c>
      <c r="I48" s="17">
        <v>1351</v>
      </c>
    </row>
    <row r="49" spans="1:9" ht="15" customHeight="1" x14ac:dyDescent="0.2">
      <c r="A49" s="43" t="s">
        <v>342</v>
      </c>
      <c r="B49" s="32">
        <v>42</v>
      </c>
      <c r="C49" s="13">
        <v>17</v>
      </c>
      <c r="D49" s="13">
        <v>6</v>
      </c>
      <c r="E49" s="13">
        <v>14</v>
      </c>
      <c r="F49" s="13">
        <v>14</v>
      </c>
      <c r="G49" s="13">
        <v>15</v>
      </c>
      <c r="H49" s="13">
        <v>25</v>
      </c>
      <c r="I49" s="13">
        <v>2</v>
      </c>
    </row>
    <row r="50" spans="1:9" ht="15" customHeight="1" x14ac:dyDescent="0.2">
      <c r="A50" s="43" t="s">
        <v>343</v>
      </c>
      <c r="B50" s="32">
        <v>35</v>
      </c>
      <c r="C50" s="13">
        <v>19</v>
      </c>
      <c r="D50" s="13">
        <v>6</v>
      </c>
      <c r="E50" s="13">
        <v>8</v>
      </c>
      <c r="F50" s="13">
        <v>13</v>
      </c>
      <c r="G50" s="13">
        <v>16</v>
      </c>
      <c r="H50" s="13">
        <v>15</v>
      </c>
      <c r="I50" s="13">
        <v>4</v>
      </c>
    </row>
    <row r="51" spans="1:9" ht="15" customHeight="1" x14ac:dyDescent="0.2">
      <c r="A51" s="43" t="s">
        <v>344</v>
      </c>
      <c r="B51" s="32">
        <v>52</v>
      </c>
      <c r="C51" s="13">
        <v>24</v>
      </c>
      <c r="D51" s="13">
        <v>17</v>
      </c>
      <c r="E51" s="13">
        <v>12</v>
      </c>
      <c r="F51" s="13">
        <v>22</v>
      </c>
      <c r="G51" s="13">
        <v>13</v>
      </c>
      <c r="H51" s="13">
        <v>34</v>
      </c>
      <c r="I51" s="13">
        <v>5</v>
      </c>
    </row>
    <row r="52" spans="1:9" ht="15" customHeight="1" x14ac:dyDescent="0.2">
      <c r="A52" s="43" t="s">
        <v>345</v>
      </c>
      <c r="B52" s="32">
        <v>44</v>
      </c>
      <c r="C52" s="13">
        <v>19</v>
      </c>
      <c r="D52" s="13">
        <v>15</v>
      </c>
      <c r="E52" s="13">
        <v>8</v>
      </c>
      <c r="F52" s="13">
        <v>19</v>
      </c>
      <c r="G52" s="13">
        <v>13</v>
      </c>
      <c r="H52" s="13">
        <v>26</v>
      </c>
      <c r="I52" s="13">
        <v>5</v>
      </c>
    </row>
    <row r="53" spans="1:9" ht="15" customHeight="1" x14ac:dyDescent="0.2">
      <c r="A53" s="43" t="s">
        <v>346</v>
      </c>
      <c r="B53" s="32">
        <v>44</v>
      </c>
      <c r="C53" s="13">
        <v>22</v>
      </c>
      <c r="D53" s="13">
        <v>16</v>
      </c>
      <c r="E53" s="13">
        <v>10</v>
      </c>
      <c r="F53" s="13">
        <v>11</v>
      </c>
      <c r="G53" s="13">
        <v>7</v>
      </c>
      <c r="H53" s="13">
        <v>31</v>
      </c>
      <c r="I53" s="13">
        <v>6</v>
      </c>
    </row>
    <row r="54" spans="1:9" ht="15" customHeight="1" x14ac:dyDescent="0.2">
      <c r="A54" s="43" t="s">
        <v>347</v>
      </c>
      <c r="B54" s="32">
        <v>178</v>
      </c>
      <c r="C54" s="13">
        <v>85</v>
      </c>
      <c r="D54" s="13">
        <v>61</v>
      </c>
      <c r="E54" s="13">
        <v>45</v>
      </c>
      <c r="F54" s="13">
        <v>68</v>
      </c>
      <c r="G54" s="13">
        <v>51</v>
      </c>
      <c r="H54" s="13">
        <v>103</v>
      </c>
      <c r="I54" s="13">
        <v>24</v>
      </c>
    </row>
    <row r="55" spans="1:9" ht="15" customHeight="1" x14ac:dyDescent="0.2">
      <c r="A55" s="43" t="s">
        <v>348</v>
      </c>
      <c r="B55" s="32">
        <v>66</v>
      </c>
      <c r="C55" s="13">
        <v>31</v>
      </c>
      <c r="D55" s="13">
        <v>17</v>
      </c>
      <c r="E55" s="13">
        <v>21</v>
      </c>
      <c r="F55" s="13">
        <v>21</v>
      </c>
      <c r="G55" s="13">
        <v>6</v>
      </c>
      <c r="H55" s="13">
        <v>52</v>
      </c>
      <c r="I55" s="13">
        <v>8</v>
      </c>
    </row>
    <row r="56" spans="1:9" ht="15" customHeight="1" x14ac:dyDescent="0.2">
      <c r="A56" s="43" t="s">
        <v>349</v>
      </c>
      <c r="B56" s="32">
        <v>65</v>
      </c>
      <c r="C56" s="13">
        <v>31</v>
      </c>
      <c r="D56" s="13">
        <v>22</v>
      </c>
      <c r="E56" s="13">
        <v>17</v>
      </c>
      <c r="F56" s="13">
        <v>23</v>
      </c>
      <c r="G56" s="13">
        <v>21</v>
      </c>
      <c r="H56" s="13">
        <v>36</v>
      </c>
      <c r="I56" s="13">
        <v>8</v>
      </c>
    </row>
    <row r="57" spans="1:9" ht="15" customHeight="1" x14ac:dyDescent="0.2">
      <c r="A57" s="43" t="s">
        <v>350</v>
      </c>
      <c r="B57" s="32">
        <v>279</v>
      </c>
      <c r="C57" s="13">
        <v>129</v>
      </c>
      <c r="D57" s="13">
        <v>98</v>
      </c>
      <c r="E57" s="13">
        <v>67</v>
      </c>
      <c r="F57" s="13">
        <v>111</v>
      </c>
      <c r="G57" s="13">
        <v>87</v>
      </c>
      <c r="H57" s="13">
        <v>149</v>
      </c>
      <c r="I57" s="13">
        <v>43</v>
      </c>
    </row>
    <row r="58" spans="1:9" ht="15" customHeight="1" x14ac:dyDescent="0.2">
      <c r="A58" s="43" t="s">
        <v>351</v>
      </c>
      <c r="B58" s="32">
        <v>57</v>
      </c>
      <c r="C58" s="13">
        <v>24</v>
      </c>
      <c r="D58" s="13">
        <v>15</v>
      </c>
      <c r="E58" s="13">
        <v>10</v>
      </c>
      <c r="F58" s="13">
        <v>29</v>
      </c>
      <c r="G58" s="13">
        <v>16</v>
      </c>
      <c r="H58" s="13">
        <v>39</v>
      </c>
      <c r="I58" s="13">
        <v>2</v>
      </c>
    </row>
    <row r="59" spans="1:9" ht="15" customHeight="1" x14ac:dyDescent="0.2">
      <c r="A59" s="43" t="s">
        <v>352</v>
      </c>
      <c r="B59" s="32">
        <v>106</v>
      </c>
      <c r="C59" s="13">
        <v>69</v>
      </c>
      <c r="D59" s="13">
        <v>27</v>
      </c>
      <c r="E59" s="13">
        <v>28</v>
      </c>
      <c r="F59" s="13">
        <v>34</v>
      </c>
      <c r="G59" s="13">
        <v>23</v>
      </c>
      <c r="H59" s="13">
        <v>68</v>
      </c>
      <c r="I59" s="13">
        <v>15</v>
      </c>
    </row>
    <row r="60" spans="1:9" ht="15" customHeight="1" x14ac:dyDescent="0.2">
      <c r="A60" s="43" t="s">
        <v>353</v>
      </c>
      <c r="B60" s="32">
        <v>138</v>
      </c>
      <c r="C60" s="13">
        <v>73</v>
      </c>
      <c r="D60" s="13">
        <v>34</v>
      </c>
      <c r="E60" s="13">
        <v>35</v>
      </c>
      <c r="F60" s="13">
        <v>45</v>
      </c>
      <c r="G60" s="13">
        <v>35</v>
      </c>
      <c r="H60" s="13">
        <v>90</v>
      </c>
      <c r="I60" s="13">
        <v>13</v>
      </c>
    </row>
    <row r="61" spans="1:9" ht="15" customHeight="1" x14ac:dyDescent="0.2">
      <c r="A61" s="43" t="s">
        <v>294</v>
      </c>
      <c r="B61" s="32">
        <v>144</v>
      </c>
      <c r="C61" s="13">
        <v>65</v>
      </c>
      <c r="D61" s="13">
        <v>30</v>
      </c>
      <c r="E61" s="13">
        <v>30</v>
      </c>
      <c r="F61" s="13">
        <v>54</v>
      </c>
      <c r="G61" s="13">
        <v>36</v>
      </c>
      <c r="H61" s="13">
        <v>85</v>
      </c>
      <c r="I61" s="13">
        <v>23</v>
      </c>
    </row>
    <row r="62" spans="1:9" ht="15" customHeight="1" x14ac:dyDescent="0.2">
      <c r="A62" s="43" t="s">
        <v>354</v>
      </c>
      <c r="B62" s="32">
        <v>53</v>
      </c>
      <c r="C62" s="13">
        <v>31</v>
      </c>
      <c r="D62" s="13">
        <v>14</v>
      </c>
      <c r="E62" s="13">
        <v>18</v>
      </c>
      <c r="F62" s="13">
        <v>18</v>
      </c>
      <c r="G62" s="13">
        <v>12</v>
      </c>
      <c r="H62" s="13">
        <v>35</v>
      </c>
      <c r="I62" s="13">
        <v>6</v>
      </c>
    </row>
    <row r="63" spans="1:9" ht="15" customHeight="1" x14ac:dyDescent="0.2">
      <c r="A63" s="43" t="s">
        <v>355</v>
      </c>
      <c r="B63" s="32">
        <v>86</v>
      </c>
      <c r="C63" s="13">
        <v>48</v>
      </c>
      <c r="D63" s="13">
        <v>29</v>
      </c>
      <c r="E63" s="13">
        <v>17</v>
      </c>
      <c r="F63" s="13">
        <v>30</v>
      </c>
      <c r="G63" s="13">
        <v>16</v>
      </c>
      <c r="H63" s="13">
        <v>58</v>
      </c>
      <c r="I63" s="13">
        <v>12</v>
      </c>
    </row>
    <row r="64" spans="1:9" ht="15" customHeight="1" x14ac:dyDescent="0.2">
      <c r="A64" s="43" t="s">
        <v>356</v>
      </c>
      <c r="B64" s="32">
        <v>58</v>
      </c>
      <c r="C64" s="13">
        <v>38</v>
      </c>
      <c r="D64" s="13">
        <v>24</v>
      </c>
      <c r="E64" s="13">
        <v>16</v>
      </c>
      <c r="F64" s="13">
        <v>20</v>
      </c>
      <c r="G64" s="13">
        <v>21</v>
      </c>
      <c r="H64" s="13">
        <v>29</v>
      </c>
      <c r="I64" s="13">
        <v>8</v>
      </c>
    </row>
    <row r="65" spans="1:9" ht="15" customHeight="1" x14ac:dyDescent="0.2">
      <c r="A65" s="43" t="s">
        <v>27</v>
      </c>
      <c r="B65" s="32">
        <v>3662</v>
      </c>
      <c r="C65" s="13">
        <v>1765</v>
      </c>
      <c r="D65" s="13">
        <v>1454</v>
      </c>
      <c r="E65" s="13">
        <v>742</v>
      </c>
      <c r="F65" s="13">
        <v>1251</v>
      </c>
      <c r="G65" s="13">
        <v>1239</v>
      </c>
      <c r="H65" s="13">
        <v>1761</v>
      </c>
      <c r="I65" s="13">
        <v>662</v>
      </c>
    </row>
    <row r="66" spans="1:9" ht="15" customHeight="1" x14ac:dyDescent="0.2">
      <c r="A66" s="43" t="s">
        <v>357</v>
      </c>
      <c r="B66" s="32">
        <v>78</v>
      </c>
      <c r="C66" s="13">
        <v>39</v>
      </c>
      <c r="D66" s="13">
        <v>21</v>
      </c>
      <c r="E66" s="13">
        <v>21</v>
      </c>
      <c r="F66" s="13">
        <v>28</v>
      </c>
      <c r="G66" s="13">
        <v>15</v>
      </c>
      <c r="H66" s="13">
        <v>47</v>
      </c>
      <c r="I66" s="13">
        <v>16</v>
      </c>
    </row>
    <row r="67" spans="1:9" ht="20.399999999999999" x14ac:dyDescent="0.2">
      <c r="A67" s="43" t="s">
        <v>358</v>
      </c>
      <c r="B67" s="32">
        <v>182</v>
      </c>
      <c r="C67" s="13">
        <v>93</v>
      </c>
      <c r="D67" s="13">
        <v>54</v>
      </c>
      <c r="E67" s="13">
        <v>37</v>
      </c>
      <c r="F67" s="13">
        <v>73</v>
      </c>
      <c r="G67" s="13">
        <v>49</v>
      </c>
      <c r="H67" s="13">
        <v>98</v>
      </c>
      <c r="I67" s="13">
        <v>35</v>
      </c>
    </row>
    <row r="68" spans="1:9" ht="15" customHeight="1" x14ac:dyDescent="0.2">
      <c r="A68" s="43" t="s">
        <v>359</v>
      </c>
      <c r="B68" s="32">
        <v>75</v>
      </c>
      <c r="C68" s="13">
        <v>34</v>
      </c>
      <c r="D68" s="13">
        <v>32</v>
      </c>
      <c r="E68" s="13">
        <v>29</v>
      </c>
      <c r="F68" s="13">
        <v>25</v>
      </c>
      <c r="G68" s="13">
        <v>26</v>
      </c>
      <c r="H68" s="13">
        <v>42</v>
      </c>
      <c r="I68" s="13">
        <v>7</v>
      </c>
    </row>
    <row r="69" spans="1:9" ht="15" customHeight="1" x14ac:dyDescent="0.2">
      <c r="A69" s="43" t="s">
        <v>305</v>
      </c>
      <c r="B69" s="32">
        <v>254</v>
      </c>
      <c r="C69" s="13">
        <v>128</v>
      </c>
      <c r="D69" s="13">
        <v>68</v>
      </c>
      <c r="E69" s="13">
        <v>75</v>
      </c>
      <c r="F69" s="13">
        <v>91</v>
      </c>
      <c r="G69" s="13">
        <v>54</v>
      </c>
      <c r="H69" s="13">
        <v>170</v>
      </c>
      <c r="I69" s="13">
        <v>30</v>
      </c>
    </row>
    <row r="70" spans="1:9" ht="15" customHeight="1" x14ac:dyDescent="0.2">
      <c r="A70" s="43" t="s">
        <v>295</v>
      </c>
      <c r="B70" s="32">
        <v>185</v>
      </c>
      <c r="C70" s="13">
        <v>73</v>
      </c>
      <c r="D70" s="13">
        <v>48</v>
      </c>
      <c r="E70" s="13">
        <v>51</v>
      </c>
      <c r="F70" s="13">
        <v>56</v>
      </c>
      <c r="G70" s="13">
        <v>57</v>
      </c>
      <c r="H70" s="13">
        <v>98</v>
      </c>
      <c r="I70" s="13">
        <v>30</v>
      </c>
    </row>
    <row r="71" spans="1:9" ht="15" customHeight="1" x14ac:dyDescent="0.2">
      <c r="A71" s="43" t="s">
        <v>360</v>
      </c>
      <c r="B71" s="32">
        <v>48</v>
      </c>
      <c r="C71" s="13">
        <v>19</v>
      </c>
      <c r="D71" s="13">
        <v>13</v>
      </c>
      <c r="E71" s="13">
        <v>10</v>
      </c>
      <c r="F71" s="13">
        <v>16</v>
      </c>
      <c r="G71" s="13">
        <v>12</v>
      </c>
      <c r="H71" s="13">
        <v>27</v>
      </c>
      <c r="I71" s="13">
        <v>9</v>
      </c>
    </row>
    <row r="72" spans="1:9" ht="15" customHeight="1" x14ac:dyDescent="0.2">
      <c r="A72" s="43" t="s">
        <v>361</v>
      </c>
      <c r="B72" s="32">
        <v>95</v>
      </c>
      <c r="C72" s="13">
        <v>45</v>
      </c>
      <c r="D72" s="13">
        <v>27</v>
      </c>
      <c r="E72" s="13">
        <v>25</v>
      </c>
      <c r="F72" s="13">
        <v>33</v>
      </c>
      <c r="G72" s="13">
        <v>16</v>
      </c>
      <c r="H72" s="13">
        <v>68</v>
      </c>
      <c r="I72" s="13">
        <v>11</v>
      </c>
    </row>
    <row r="73" spans="1:9" ht="15" customHeight="1" x14ac:dyDescent="0.2">
      <c r="A73" s="43" t="s">
        <v>31</v>
      </c>
      <c r="B73" s="32">
        <v>606</v>
      </c>
      <c r="C73" s="13">
        <v>305</v>
      </c>
      <c r="D73" s="13">
        <v>201</v>
      </c>
      <c r="E73" s="13">
        <v>160</v>
      </c>
      <c r="F73" s="13">
        <v>194</v>
      </c>
      <c r="G73" s="13">
        <v>147</v>
      </c>
      <c r="H73" s="13">
        <v>346</v>
      </c>
      <c r="I73" s="13">
        <v>113</v>
      </c>
    </row>
    <row r="74" spans="1:9" ht="15" customHeight="1" x14ac:dyDescent="0.2">
      <c r="A74" s="43" t="s">
        <v>362</v>
      </c>
      <c r="B74" s="32">
        <v>174</v>
      </c>
      <c r="C74" s="13">
        <v>92</v>
      </c>
      <c r="D74" s="13">
        <v>59</v>
      </c>
      <c r="E74" s="13">
        <v>43</v>
      </c>
      <c r="F74" s="13">
        <v>74</v>
      </c>
      <c r="G74" s="13">
        <v>43</v>
      </c>
      <c r="H74" s="13">
        <v>93</v>
      </c>
      <c r="I74" s="13">
        <v>38</v>
      </c>
    </row>
    <row r="75" spans="1:9" ht="15" customHeight="1" x14ac:dyDescent="0.2">
      <c r="A75" s="43" t="s">
        <v>296</v>
      </c>
      <c r="B75" s="32">
        <v>166</v>
      </c>
      <c r="C75" s="13">
        <v>73</v>
      </c>
      <c r="D75" s="13">
        <v>45</v>
      </c>
      <c r="E75" s="13">
        <v>30</v>
      </c>
      <c r="F75" s="13">
        <v>49</v>
      </c>
      <c r="G75" s="13">
        <v>54</v>
      </c>
      <c r="H75" s="13">
        <v>90</v>
      </c>
      <c r="I75" s="13">
        <v>22</v>
      </c>
    </row>
    <row r="76" spans="1:9" ht="15" customHeight="1" x14ac:dyDescent="0.2">
      <c r="A76" s="43" t="s">
        <v>363</v>
      </c>
      <c r="B76" s="32">
        <v>94</v>
      </c>
      <c r="C76" s="13">
        <v>50</v>
      </c>
      <c r="D76" s="13">
        <v>23</v>
      </c>
      <c r="E76" s="13">
        <v>18</v>
      </c>
      <c r="F76" s="13">
        <v>41</v>
      </c>
      <c r="G76" s="13">
        <v>20</v>
      </c>
      <c r="H76" s="13">
        <v>61</v>
      </c>
      <c r="I76" s="13">
        <v>13</v>
      </c>
    </row>
    <row r="77" spans="1:9" ht="15" customHeight="1" x14ac:dyDescent="0.2">
      <c r="A77" s="43" t="s">
        <v>297</v>
      </c>
      <c r="B77" s="32">
        <v>522</v>
      </c>
      <c r="C77" s="13">
        <v>268</v>
      </c>
      <c r="D77" s="13">
        <v>166</v>
      </c>
      <c r="E77" s="13">
        <v>125</v>
      </c>
      <c r="F77" s="13">
        <v>184</v>
      </c>
      <c r="G77" s="13">
        <v>147</v>
      </c>
      <c r="H77" s="13">
        <v>281</v>
      </c>
      <c r="I77" s="13">
        <v>94</v>
      </c>
    </row>
    <row r="78" spans="1:9" ht="15" customHeight="1" x14ac:dyDescent="0.2">
      <c r="A78" s="43" t="s">
        <v>364</v>
      </c>
      <c r="B78" s="32">
        <v>48</v>
      </c>
      <c r="C78" s="13">
        <v>24</v>
      </c>
      <c r="D78" s="13">
        <v>15</v>
      </c>
      <c r="E78" s="13">
        <v>7</v>
      </c>
      <c r="F78" s="13">
        <v>22</v>
      </c>
      <c r="G78" s="13">
        <v>14</v>
      </c>
      <c r="H78" s="13">
        <v>28</v>
      </c>
      <c r="I78" s="13">
        <v>6</v>
      </c>
    </row>
    <row r="79" spans="1:9" ht="15" customHeight="1" x14ac:dyDescent="0.2">
      <c r="A79" s="43" t="s">
        <v>365</v>
      </c>
      <c r="B79" s="32">
        <v>105</v>
      </c>
      <c r="C79" s="13">
        <v>44</v>
      </c>
      <c r="D79" s="13">
        <v>35</v>
      </c>
      <c r="E79" s="13">
        <v>29</v>
      </c>
      <c r="F79" s="13">
        <v>29</v>
      </c>
      <c r="G79" s="13">
        <v>24</v>
      </c>
      <c r="H79" s="13">
        <v>61</v>
      </c>
      <c r="I79" s="13">
        <v>20</v>
      </c>
    </row>
    <row r="80" spans="1:9" ht="15" customHeight="1" x14ac:dyDescent="0.2">
      <c r="A80" s="43" t="s">
        <v>366</v>
      </c>
      <c r="B80" s="32">
        <v>39</v>
      </c>
      <c r="C80" s="13">
        <v>17</v>
      </c>
      <c r="D80" s="13">
        <v>7</v>
      </c>
      <c r="E80" s="13">
        <v>9</v>
      </c>
      <c r="F80" s="13">
        <v>16</v>
      </c>
      <c r="G80" s="13">
        <v>11</v>
      </c>
      <c r="H80" s="13">
        <v>27</v>
      </c>
      <c r="I80" s="13">
        <v>1</v>
      </c>
    </row>
    <row r="81" spans="1:9" ht="20.399999999999999" x14ac:dyDescent="0.2">
      <c r="A81" s="43" t="s">
        <v>367</v>
      </c>
      <c r="B81" s="32">
        <v>35</v>
      </c>
      <c r="C81" s="13">
        <v>17</v>
      </c>
      <c r="D81" s="13">
        <v>8</v>
      </c>
      <c r="E81" s="13">
        <v>8</v>
      </c>
      <c r="F81" s="13">
        <v>16</v>
      </c>
      <c r="G81" s="13">
        <v>14</v>
      </c>
      <c r="H81" s="13">
        <v>16</v>
      </c>
      <c r="I81" s="13">
        <v>5</v>
      </c>
    </row>
    <row r="82" spans="1:9" ht="20.399999999999999" x14ac:dyDescent="0.2">
      <c r="A82" s="43" t="s">
        <v>368</v>
      </c>
      <c r="B82" s="32">
        <v>20</v>
      </c>
      <c r="C82" s="13">
        <v>10</v>
      </c>
      <c r="D82" s="13">
        <v>7</v>
      </c>
      <c r="E82" s="13">
        <v>9</v>
      </c>
      <c r="F82" s="13">
        <v>4</v>
      </c>
      <c r="G82" s="13">
        <v>1</v>
      </c>
      <c r="H82" s="13">
        <v>18</v>
      </c>
      <c r="I82" s="13">
        <v>1</v>
      </c>
    </row>
    <row r="83" spans="1:9" ht="20.399999999999999" x14ac:dyDescent="0.2">
      <c r="A83" s="43" t="s">
        <v>369</v>
      </c>
      <c r="B83" s="32">
        <v>32</v>
      </c>
      <c r="C83" s="13">
        <v>16</v>
      </c>
      <c r="D83" s="13">
        <v>5</v>
      </c>
      <c r="E83" s="13">
        <v>7</v>
      </c>
      <c r="F83" s="13">
        <v>18</v>
      </c>
      <c r="G83" s="13">
        <v>11</v>
      </c>
      <c r="H83" s="13">
        <v>18</v>
      </c>
      <c r="I83" s="13">
        <v>3</v>
      </c>
    </row>
    <row r="84" spans="1:9" ht="15" customHeight="1" x14ac:dyDescent="0.2">
      <c r="A84" s="43" t="s">
        <v>370</v>
      </c>
      <c r="B84" s="32">
        <v>54</v>
      </c>
      <c r="C84" s="13">
        <v>40</v>
      </c>
      <c r="D84" s="13">
        <v>13</v>
      </c>
      <c r="E84" s="13">
        <v>12</v>
      </c>
      <c r="F84" s="13">
        <v>27</v>
      </c>
      <c r="G84" s="13">
        <v>16</v>
      </c>
      <c r="H84" s="13">
        <v>33</v>
      </c>
      <c r="I84" s="13">
        <v>5</v>
      </c>
    </row>
    <row r="85" spans="1:9" ht="15" customHeight="1" x14ac:dyDescent="0.2">
      <c r="A85" s="43" t="s">
        <v>371</v>
      </c>
      <c r="B85" s="32">
        <v>200</v>
      </c>
      <c r="C85" s="13">
        <v>88</v>
      </c>
      <c r="D85" s="13">
        <v>51</v>
      </c>
      <c r="E85" s="13">
        <v>48</v>
      </c>
      <c r="F85" s="13">
        <v>70</v>
      </c>
      <c r="G85" s="13">
        <v>62</v>
      </c>
      <c r="H85" s="13">
        <v>115</v>
      </c>
      <c r="I85" s="13">
        <v>23</v>
      </c>
    </row>
    <row r="86" spans="1:9" ht="15" customHeight="1" x14ac:dyDescent="0.2">
      <c r="A86" s="43" t="s">
        <v>372</v>
      </c>
      <c r="B86" s="32">
        <v>23</v>
      </c>
      <c r="C86" s="13">
        <v>11</v>
      </c>
      <c r="D86" s="13">
        <v>7</v>
      </c>
      <c r="E86" s="13">
        <v>3</v>
      </c>
      <c r="F86" s="13">
        <v>10</v>
      </c>
      <c r="G86" s="13">
        <v>4</v>
      </c>
      <c r="H86" s="13">
        <v>16</v>
      </c>
      <c r="I86" s="13">
        <v>3</v>
      </c>
    </row>
    <row r="87" spans="1:9" ht="15" customHeight="1" x14ac:dyDescent="0.2">
      <c r="A87" s="43" t="s">
        <v>373</v>
      </c>
      <c r="B87" s="32">
        <v>128</v>
      </c>
      <c r="C87" s="13">
        <v>63</v>
      </c>
      <c r="D87" s="13">
        <v>38</v>
      </c>
      <c r="E87" s="13">
        <v>29</v>
      </c>
      <c r="F87" s="13">
        <v>51</v>
      </c>
      <c r="G87" s="13">
        <v>31</v>
      </c>
      <c r="H87" s="13">
        <v>79</v>
      </c>
      <c r="I87" s="13">
        <v>18</v>
      </c>
    </row>
    <row r="88" spans="1:9" ht="15" customHeight="1" x14ac:dyDescent="0.2">
      <c r="A88" s="43" t="s">
        <v>374</v>
      </c>
      <c r="B88" s="32">
        <v>35</v>
      </c>
      <c r="C88" s="13">
        <v>18</v>
      </c>
      <c r="D88" s="13">
        <v>11</v>
      </c>
      <c r="E88" s="13">
        <v>12</v>
      </c>
      <c r="F88" s="13">
        <v>13</v>
      </c>
      <c r="G88" s="13">
        <v>5</v>
      </c>
      <c r="H88" s="13">
        <v>29</v>
      </c>
      <c r="I88" s="13">
        <v>1</v>
      </c>
    </row>
    <row r="89" spans="1:9" ht="15" customHeight="1" x14ac:dyDescent="0.2">
      <c r="A89" s="43" t="s">
        <v>375</v>
      </c>
      <c r="B89" s="32">
        <v>21</v>
      </c>
      <c r="C89" s="13">
        <v>9</v>
      </c>
      <c r="D89" s="13">
        <v>9</v>
      </c>
      <c r="E89" s="13">
        <v>7</v>
      </c>
      <c r="F89" s="13">
        <v>2</v>
      </c>
      <c r="G89" s="13">
        <v>7</v>
      </c>
      <c r="H89" s="13">
        <v>13</v>
      </c>
      <c r="I89" s="13">
        <v>1</v>
      </c>
    </row>
    <row r="90" spans="1:9" ht="15" customHeight="1" x14ac:dyDescent="0.2">
      <c r="B90" s="156"/>
      <c r="C90" s="17"/>
      <c r="D90" s="17"/>
      <c r="E90" s="17"/>
      <c r="F90" s="17"/>
      <c r="G90" s="17"/>
      <c r="H90" s="17"/>
      <c r="I90" s="17"/>
    </row>
    <row r="91" spans="1:9" ht="15" customHeight="1" x14ac:dyDescent="0.2">
      <c r="A91" s="70" t="s">
        <v>36</v>
      </c>
      <c r="B91" s="156">
        <v>2900</v>
      </c>
      <c r="C91" s="17">
        <v>1344</v>
      </c>
      <c r="D91" s="17">
        <v>940</v>
      </c>
      <c r="E91" s="17">
        <v>726</v>
      </c>
      <c r="F91" s="17">
        <v>983</v>
      </c>
      <c r="G91" s="17">
        <v>1062</v>
      </c>
      <c r="H91" s="17">
        <v>1448</v>
      </c>
      <c r="I91" s="17">
        <v>390</v>
      </c>
    </row>
    <row r="92" spans="1:9" ht="15" customHeight="1" x14ac:dyDescent="0.2">
      <c r="A92" s="43" t="s">
        <v>213</v>
      </c>
      <c r="B92" s="32">
        <v>85</v>
      </c>
      <c r="C92" s="13">
        <v>48</v>
      </c>
      <c r="D92" s="13">
        <v>27</v>
      </c>
      <c r="E92" s="13">
        <v>25</v>
      </c>
      <c r="F92" s="13">
        <v>29</v>
      </c>
      <c r="G92" s="13">
        <v>27</v>
      </c>
      <c r="H92" s="13">
        <v>47</v>
      </c>
      <c r="I92" s="13">
        <v>11</v>
      </c>
    </row>
    <row r="93" spans="1:9" ht="15" customHeight="1" x14ac:dyDescent="0.2">
      <c r="A93" s="43" t="s">
        <v>214</v>
      </c>
      <c r="B93" s="32">
        <v>201</v>
      </c>
      <c r="C93" s="13">
        <v>82</v>
      </c>
      <c r="D93" s="13">
        <v>60</v>
      </c>
      <c r="E93" s="13">
        <v>48</v>
      </c>
      <c r="F93" s="13">
        <v>71</v>
      </c>
      <c r="G93" s="13">
        <v>81</v>
      </c>
      <c r="H93" s="13">
        <v>91</v>
      </c>
      <c r="I93" s="13">
        <v>29</v>
      </c>
    </row>
    <row r="94" spans="1:9" ht="15" customHeight="1" x14ac:dyDescent="0.2">
      <c r="A94" s="43" t="s">
        <v>215</v>
      </c>
      <c r="B94" s="32">
        <v>53</v>
      </c>
      <c r="C94" s="13">
        <v>19</v>
      </c>
      <c r="D94" s="13">
        <v>18</v>
      </c>
      <c r="E94" s="13">
        <v>13</v>
      </c>
      <c r="F94" s="13">
        <v>17</v>
      </c>
      <c r="G94" s="13">
        <v>20</v>
      </c>
      <c r="H94" s="13">
        <v>31</v>
      </c>
      <c r="I94" s="13">
        <v>2</v>
      </c>
    </row>
    <row r="95" spans="1:9" ht="15" customHeight="1" x14ac:dyDescent="0.2">
      <c r="A95" s="43" t="s">
        <v>216</v>
      </c>
      <c r="B95" s="32">
        <v>112</v>
      </c>
      <c r="C95" s="13">
        <v>51</v>
      </c>
      <c r="D95" s="13">
        <v>48</v>
      </c>
      <c r="E95" s="13">
        <v>33</v>
      </c>
      <c r="F95" s="13">
        <v>34</v>
      </c>
      <c r="G95" s="13">
        <v>64</v>
      </c>
      <c r="H95" s="13">
        <v>43</v>
      </c>
      <c r="I95" s="13">
        <v>5</v>
      </c>
    </row>
    <row r="96" spans="1:9" ht="15" customHeight="1" x14ac:dyDescent="0.2">
      <c r="A96" s="43" t="s">
        <v>217</v>
      </c>
      <c r="B96" s="32">
        <v>30</v>
      </c>
      <c r="C96" s="13">
        <v>10</v>
      </c>
      <c r="D96" s="13">
        <v>10</v>
      </c>
      <c r="E96" s="13">
        <v>6</v>
      </c>
      <c r="F96" s="13">
        <v>10</v>
      </c>
      <c r="G96" s="13">
        <v>14</v>
      </c>
      <c r="H96" s="13">
        <v>13</v>
      </c>
      <c r="I96" s="13">
        <v>3</v>
      </c>
    </row>
    <row r="97" spans="1:9" ht="15" customHeight="1" x14ac:dyDescent="0.2">
      <c r="A97" s="43" t="s">
        <v>218</v>
      </c>
      <c r="B97" s="32">
        <v>192</v>
      </c>
      <c r="C97" s="13">
        <v>96</v>
      </c>
      <c r="D97" s="13">
        <v>49</v>
      </c>
      <c r="E97" s="13">
        <v>36</v>
      </c>
      <c r="F97" s="13">
        <v>75</v>
      </c>
      <c r="G97" s="13">
        <v>56</v>
      </c>
      <c r="H97" s="13">
        <v>110</v>
      </c>
      <c r="I97" s="13">
        <v>26</v>
      </c>
    </row>
    <row r="98" spans="1:9" ht="15" customHeight="1" x14ac:dyDescent="0.2">
      <c r="A98" s="43" t="s">
        <v>219</v>
      </c>
      <c r="B98" s="32">
        <v>49</v>
      </c>
      <c r="C98" s="13">
        <v>21</v>
      </c>
      <c r="D98" s="13">
        <v>19</v>
      </c>
      <c r="E98" s="13">
        <v>7</v>
      </c>
      <c r="F98" s="13">
        <v>22</v>
      </c>
      <c r="G98" s="13">
        <v>17</v>
      </c>
      <c r="H98" s="13">
        <v>26</v>
      </c>
      <c r="I98" s="13">
        <v>6</v>
      </c>
    </row>
    <row r="99" spans="1:9" ht="15" customHeight="1" x14ac:dyDescent="0.2">
      <c r="A99" s="43" t="s">
        <v>220</v>
      </c>
      <c r="B99" s="32">
        <v>44</v>
      </c>
      <c r="C99" s="13">
        <v>16</v>
      </c>
      <c r="D99" s="13">
        <v>15</v>
      </c>
      <c r="E99" s="13">
        <v>9</v>
      </c>
      <c r="F99" s="13">
        <v>19</v>
      </c>
      <c r="G99" s="13">
        <v>16</v>
      </c>
      <c r="H99" s="13">
        <v>21</v>
      </c>
      <c r="I99" s="13">
        <v>7</v>
      </c>
    </row>
    <row r="100" spans="1:9" ht="15" customHeight="1" x14ac:dyDescent="0.2">
      <c r="A100" s="43" t="s">
        <v>221</v>
      </c>
      <c r="B100" s="32">
        <v>7</v>
      </c>
      <c r="C100" s="13">
        <v>4</v>
      </c>
      <c r="D100" s="13">
        <v>4</v>
      </c>
      <c r="E100" s="13">
        <v>2</v>
      </c>
      <c r="F100" s="13">
        <v>2</v>
      </c>
      <c r="G100" s="13">
        <v>3</v>
      </c>
      <c r="H100" s="13">
        <v>2</v>
      </c>
      <c r="I100" s="13">
        <v>2</v>
      </c>
    </row>
    <row r="101" spans="1:9" ht="15" customHeight="1" x14ac:dyDescent="0.2">
      <c r="A101" s="43" t="s">
        <v>222</v>
      </c>
      <c r="B101" s="32">
        <v>10</v>
      </c>
      <c r="C101" s="13">
        <v>5</v>
      </c>
      <c r="D101" s="13">
        <v>1</v>
      </c>
      <c r="E101" s="13">
        <v>5</v>
      </c>
      <c r="F101" s="13">
        <v>3</v>
      </c>
      <c r="G101" s="13">
        <v>1</v>
      </c>
      <c r="H101" s="13">
        <v>7</v>
      </c>
      <c r="I101" s="13">
        <v>2</v>
      </c>
    </row>
    <row r="102" spans="1:9" ht="15" customHeight="1" x14ac:dyDescent="0.2">
      <c r="A102" s="43" t="s">
        <v>376</v>
      </c>
      <c r="B102" s="32">
        <v>58</v>
      </c>
      <c r="C102" s="13">
        <v>24</v>
      </c>
      <c r="D102" s="13">
        <v>18</v>
      </c>
      <c r="E102" s="13">
        <v>20</v>
      </c>
      <c r="F102" s="13">
        <v>14</v>
      </c>
      <c r="G102" s="13">
        <v>15</v>
      </c>
      <c r="H102" s="13">
        <v>30</v>
      </c>
      <c r="I102" s="13">
        <v>13</v>
      </c>
    </row>
    <row r="103" spans="1:9" ht="15" customHeight="1" x14ac:dyDescent="0.2">
      <c r="A103" s="43" t="s">
        <v>377</v>
      </c>
      <c r="B103" s="32">
        <v>49</v>
      </c>
      <c r="C103" s="13">
        <v>26</v>
      </c>
      <c r="D103" s="13">
        <v>16</v>
      </c>
      <c r="E103" s="13">
        <v>18</v>
      </c>
      <c r="F103" s="13">
        <v>9</v>
      </c>
      <c r="G103" s="13">
        <v>29</v>
      </c>
      <c r="H103" s="13">
        <v>16</v>
      </c>
      <c r="I103" s="13">
        <v>4</v>
      </c>
    </row>
    <row r="104" spans="1:9" ht="15" customHeight="1" x14ac:dyDescent="0.2">
      <c r="A104" s="43" t="s">
        <v>298</v>
      </c>
      <c r="B104" s="32">
        <v>317</v>
      </c>
      <c r="C104" s="13">
        <v>152</v>
      </c>
      <c r="D104" s="13">
        <v>131</v>
      </c>
      <c r="E104" s="13">
        <v>72</v>
      </c>
      <c r="F104" s="13">
        <v>116</v>
      </c>
      <c r="G104" s="13">
        <v>115</v>
      </c>
      <c r="H104" s="13">
        <v>154</v>
      </c>
      <c r="I104" s="13">
        <v>48</v>
      </c>
    </row>
    <row r="105" spans="1:9" ht="15" customHeight="1" x14ac:dyDescent="0.2">
      <c r="A105" s="43" t="s">
        <v>299</v>
      </c>
      <c r="B105" s="32">
        <v>205</v>
      </c>
      <c r="C105" s="13">
        <v>98</v>
      </c>
      <c r="D105" s="13">
        <v>53</v>
      </c>
      <c r="E105" s="13">
        <v>54</v>
      </c>
      <c r="F105" s="13">
        <v>74</v>
      </c>
      <c r="G105" s="13">
        <v>52</v>
      </c>
      <c r="H105" s="13">
        <v>126</v>
      </c>
      <c r="I105" s="13">
        <v>27</v>
      </c>
    </row>
    <row r="106" spans="1:9" ht="15" customHeight="1" x14ac:dyDescent="0.2">
      <c r="A106" s="43" t="s">
        <v>378</v>
      </c>
      <c r="B106" s="32">
        <v>140</v>
      </c>
      <c r="C106" s="13">
        <v>74</v>
      </c>
      <c r="D106" s="13">
        <v>38</v>
      </c>
      <c r="E106" s="13">
        <v>28</v>
      </c>
      <c r="F106" s="13">
        <v>63</v>
      </c>
      <c r="G106" s="13">
        <v>35</v>
      </c>
      <c r="H106" s="13">
        <v>76</v>
      </c>
      <c r="I106" s="13">
        <v>29</v>
      </c>
    </row>
    <row r="107" spans="1:9" ht="15" customHeight="1" x14ac:dyDescent="0.2">
      <c r="A107" s="43" t="s">
        <v>28</v>
      </c>
      <c r="B107" s="32">
        <v>545</v>
      </c>
      <c r="C107" s="13">
        <v>255</v>
      </c>
      <c r="D107" s="13">
        <v>182</v>
      </c>
      <c r="E107" s="13">
        <v>147</v>
      </c>
      <c r="F107" s="13">
        <v>151</v>
      </c>
      <c r="G107" s="13">
        <v>199</v>
      </c>
      <c r="H107" s="13">
        <v>258</v>
      </c>
      <c r="I107" s="13">
        <v>88</v>
      </c>
    </row>
    <row r="108" spans="1:9" ht="15" customHeight="1" x14ac:dyDescent="0.2">
      <c r="A108" s="43" t="s">
        <v>379</v>
      </c>
      <c r="B108" s="32">
        <v>33</v>
      </c>
      <c r="C108" s="13">
        <v>16</v>
      </c>
      <c r="D108" s="13">
        <v>6</v>
      </c>
      <c r="E108" s="13">
        <v>5</v>
      </c>
      <c r="F108" s="13">
        <v>13</v>
      </c>
      <c r="G108" s="13">
        <v>9</v>
      </c>
      <c r="H108" s="13">
        <v>21</v>
      </c>
      <c r="I108" s="13">
        <v>3</v>
      </c>
    </row>
    <row r="109" spans="1:9" ht="15" customHeight="1" x14ac:dyDescent="0.2">
      <c r="A109" s="43" t="s">
        <v>380</v>
      </c>
      <c r="B109" s="32">
        <v>179</v>
      </c>
      <c r="C109" s="13">
        <v>86</v>
      </c>
      <c r="D109" s="13">
        <v>65</v>
      </c>
      <c r="E109" s="13">
        <v>54</v>
      </c>
      <c r="F109" s="13">
        <v>54</v>
      </c>
      <c r="G109" s="13">
        <v>89</v>
      </c>
      <c r="H109" s="13">
        <v>80</v>
      </c>
      <c r="I109" s="13">
        <v>10</v>
      </c>
    </row>
    <row r="110" spans="1:9" ht="15" customHeight="1" x14ac:dyDescent="0.2">
      <c r="A110" s="43" t="s">
        <v>381</v>
      </c>
      <c r="B110" s="32">
        <v>95</v>
      </c>
      <c r="C110" s="13">
        <v>47</v>
      </c>
      <c r="D110" s="13">
        <v>27</v>
      </c>
      <c r="E110" s="13">
        <v>20</v>
      </c>
      <c r="F110" s="13">
        <v>36</v>
      </c>
      <c r="G110" s="13">
        <v>25</v>
      </c>
      <c r="H110" s="13">
        <v>50</v>
      </c>
      <c r="I110" s="13">
        <v>20</v>
      </c>
    </row>
    <row r="111" spans="1:9" ht="15" customHeight="1" x14ac:dyDescent="0.2">
      <c r="A111" s="43" t="s">
        <v>382</v>
      </c>
      <c r="B111" s="32">
        <v>22</v>
      </c>
      <c r="C111" s="13">
        <v>7</v>
      </c>
      <c r="D111" s="13">
        <v>4</v>
      </c>
      <c r="E111" s="13">
        <v>5</v>
      </c>
      <c r="F111" s="13">
        <v>8</v>
      </c>
      <c r="G111" s="13">
        <v>9</v>
      </c>
      <c r="H111" s="13">
        <v>11</v>
      </c>
      <c r="I111" s="13">
        <v>2</v>
      </c>
    </row>
    <row r="112" spans="1:9" ht="15" customHeight="1" x14ac:dyDescent="0.2">
      <c r="A112" s="43" t="s">
        <v>383</v>
      </c>
      <c r="B112" s="32">
        <v>124</v>
      </c>
      <c r="C112" s="13">
        <v>47</v>
      </c>
      <c r="D112" s="13">
        <v>43</v>
      </c>
      <c r="E112" s="13">
        <v>33</v>
      </c>
      <c r="F112" s="13">
        <v>39</v>
      </c>
      <c r="G112" s="13">
        <v>63</v>
      </c>
      <c r="H112" s="13">
        <v>54</v>
      </c>
      <c r="I112" s="13">
        <v>7</v>
      </c>
    </row>
    <row r="113" spans="1:9" ht="15" customHeight="1" x14ac:dyDescent="0.2">
      <c r="A113" s="43" t="s">
        <v>384</v>
      </c>
      <c r="B113" s="32">
        <v>63</v>
      </c>
      <c r="C113" s="13">
        <v>33</v>
      </c>
      <c r="D113" s="13">
        <v>16</v>
      </c>
      <c r="E113" s="13">
        <v>15</v>
      </c>
      <c r="F113" s="13">
        <v>24</v>
      </c>
      <c r="G113" s="13">
        <v>22</v>
      </c>
      <c r="H113" s="13">
        <v>35</v>
      </c>
      <c r="I113" s="13">
        <v>6</v>
      </c>
    </row>
    <row r="114" spans="1:9" ht="15" customHeight="1" x14ac:dyDescent="0.2">
      <c r="A114" s="43" t="s">
        <v>385</v>
      </c>
      <c r="B114" s="32">
        <v>31</v>
      </c>
      <c r="C114" s="13">
        <v>17</v>
      </c>
      <c r="D114" s="13">
        <v>7</v>
      </c>
      <c r="E114" s="13">
        <v>8</v>
      </c>
      <c r="F114" s="13">
        <v>9</v>
      </c>
      <c r="G114" s="13">
        <v>10</v>
      </c>
      <c r="H114" s="13">
        <v>13</v>
      </c>
      <c r="I114" s="13">
        <v>8</v>
      </c>
    </row>
    <row r="115" spans="1:9" ht="15" customHeight="1" x14ac:dyDescent="0.2">
      <c r="A115" s="43" t="s">
        <v>386</v>
      </c>
      <c r="B115" s="32">
        <v>118</v>
      </c>
      <c r="C115" s="13">
        <v>49</v>
      </c>
      <c r="D115" s="13">
        <v>37</v>
      </c>
      <c r="E115" s="13">
        <v>33</v>
      </c>
      <c r="F115" s="13">
        <v>40</v>
      </c>
      <c r="G115" s="13">
        <v>50</v>
      </c>
      <c r="H115" s="13">
        <v>60</v>
      </c>
      <c r="I115" s="13">
        <v>8</v>
      </c>
    </row>
    <row r="116" spans="1:9" ht="15" customHeight="1" x14ac:dyDescent="0.2">
      <c r="A116" s="43" t="s">
        <v>387</v>
      </c>
      <c r="B116" s="32">
        <v>88</v>
      </c>
      <c r="C116" s="13">
        <v>34</v>
      </c>
      <c r="D116" s="13">
        <v>36</v>
      </c>
      <c r="E116" s="13">
        <v>18</v>
      </c>
      <c r="F116" s="13">
        <v>30</v>
      </c>
      <c r="G116" s="13">
        <v>31</v>
      </c>
      <c r="H116" s="13">
        <v>45</v>
      </c>
      <c r="I116" s="13">
        <v>12</v>
      </c>
    </row>
    <row r="117" spans="1:9" ht="15" customHeight="1" x14ac:dyDescent="0.2">
      <c r="A117" s="43" t="s">
        <v>388</v>
      </c>
      <c r="B117" s="32">
        <v>23</v>
      </c>
      <c r="C117" s="13">
        <v>14</v>
      </c>
      <c r="D117" s="13">
        <v>4</v>
      </c>
      <c r="E117" s="13">
        <v>4</v>
      </c>
      <c r="F117" s="13">
        <v>9</v>
      </c>
      <c r="G117" s="13">
        <v>4</v>
      </c>
      <c r="H117" s="13">
        <v>15</v>
      </c>
      <c r="I117" s="13">
        <v>4</v>
      </c>
    </row>
    <row r="118" spans="1:9" ht="15" customHeight="1" x14ac:dyDescent="0.2">
      <c r="A118" s="43" t="s">
        <v>389</v>
      </c>
      <c r="B118" s="156">
        <v>27</v>
      </c>
      <c r="C118" s="17">
        <v>13</v>
      </c>
      <c r="D118" s="17">
        <v>6</v>
      </c>
      <c r="E118" s="17">
        <v>8</v>
      </c>
      <c r="F118" s="17">
        <v>12</v>
      </c>
      <c r="G118" s="17">
        <v>6</v>
      </c>
      <c r="H118" s="17">
        <v>13</v>
      </c>
      <c r="I118" s="17">
        <v>8</v>
      </c>
    </row>
    <row r="119" spans="1:9" ht="15" customHeight="1" x14ac:dyDescent="0.2">
      <c r="B119" s="156"/>
      <c r="C119" s="17"/>
      <c r="D119" s="17"/>
      <c r="E119" s="17"/>
      <c r="F119" s="17"/>
      <c r="G119" s="17"/>
      <c r="H119" s="17"/>
      <c r="I119" s="17"/>
    </row>
    <row r="120" spans="1:9" ht="15" customHeight="1" x14ac:dyDescent="0.2">
      <c r="A120" s="70" t="s">
        <v>468</v>
      </c>
      <c r="B120" s="156">
        <v>1817</v>
      </c>
      <c r="C120" s="17">
        <v>848</v>
      </c>
      <c r="D120" s="17">
        <v>901</v>
      </c>
      <c r="E120" s="17">
        <v>437</v>
      </c>
      <c r="F120" s="17">
        <v>648</v>
      </c>
      <c r="G120" s="17">
        <v>711</v>
      </c>
      <c r="H120" s="17">
        <v>888</v>
      </c>
      <c r="I120" s="17">
        <v>218</v>
      </c>
    </row>
    <row r="121" spans="1:9" ht="15" customHeight="1" x14ac:dyDescent="0.2">
      <c r="A121" s="43" t="s">
        <v>390</v>
      </c>
      <c r="B121" s="32">
        <v>38</v>
      </c>
      <c r="C121" s="13">
        <v>19</v>
      </c>
      <c r="D121" s="13">
        <v>19</v>
      </c>
      <c r="E121" s="13">
        <v>6</v>
      </c>
      <c r="F121" s="13">
        <v>13</v>
      </c>
      <c r="G121" s="13">
        <v>13</v>
      </c>
      <c r="H121" s="13">
        <v>22</v>
      </c>
      <c r="I121" s="13">
        <v>3</v>
      </c>
    </row>
    <row r="122" spans="1:9" ht="15" customHeight="1" x14ac:dyDescent="0.2">
      <c r="A122" s="43" t="s">
        <v>306</v>
      </c>
      <c r="B122" s="32">
        <v>616</v>
      </c>
      <c r="C122" s="13">
        <v>257</v>
      </c>
      <c r="D122" s="13">
        <v>282</v>
      </c>
      <c r="E122" s="13">
        <v>152</v>
      </c>
      <c r="F122" s="13">
        <v>224</v>
      </c>
      <c r="G122" s="13">
        <v>219</v>
      </c>
      <c r="H122" s="13">
        <v>309</v>
      </c>
      <c r="I122" s="13">
        <v>88</v>
      </c>
    </row>
    <row r="123" spans="1:9" ht="15" customHeight="1" x14ac:dyDescent="0.2">
      <c r="A123" s="43" t="s">
        <v>415</v>
      </c>
      <c r="B123" s="32">
        <v>44</v>
      </c>
      <c r="C123" s="13">
        <v>19</v>
      </c>
      <c r="D123" s="13">
        <v>23</v>
      </c>
      <c r="E123" s="13">
        <v>4</v>
      </c>
      <c r="F123" s="13">
        <v>19</v>
      </c>
      <c r="G123" s="13">
        <v>9</v>
      </c>
      <c r="H123" s="13">
        <v>26</v>
      </c>
      <c r="I123" s="13">
        <v>9</v>
      </c>
    </row>
    <row r="124" spans="1:9" ht="15" customHeight="1" x14ac:dyDescent="0.2">
      <c r="A124" s="43" t="s">
        <v>307</v>
      </c>
      <c r="B124" s="32">
        <v>729</v>
      </c>
      <c r="C124" s="13">
        <v>365</v>
      </c>
      <c r="D124" s="13">
        <v>413</v>
      </c>
      <c r="E124" s="13">
        <v>187</v>
      </c>
      <c r="F124" s="13">
        <v>256</v>
      </c>
      <c r="G124" s="13">
        <v>353</v>
      </c>
      <c r="H124" s="13">
        <v>303</v>
      </c>
      <c r="I124" s="13">
        <v>73</v>
      </c>
    </row>
    <row r="125" spans="1:9" ht="15" customHeight="1" x14ac:dyDescent="0.2">
      <c r="A125" s="43" t="s">
        <v>402</v>
      </c>
      <c r="B125" s="32">
        <v>92</v>
      </c>
      <c r="C125" s="13">
        <v>50</v>
      </c>
      <c r="D125" s="13">
        <v>37</v>
      </c>
      <c r="E125" s="13">
        <v>22</v>
      </c>
      <c r="F125" s="13">
        <v>32</v>
      </c>
      <c r="G125" s="13">
        <v>24</v>
      </c>
      <c r="H125" s="13">
        <v>56</v>
      </c>
      <c r="I125" s="13">
        <v>12</v>
      </c>
    </row>
    <row r="126" spans="1:9" ht="15" customHeight="1" x14ac:dyDescent="0.2">
      <c r="A126" s="43" t="s">
        <v>32</v>
      </c>
      <c r="B126" s="32">
        <v>298</v>
      </c>
      <c r="C126" s="13">
        <v>138</v>
      </c>
      <c r="D126" s="13">
        <v>127</v>
      </c>
      <c r="E126" s="13">
        <v>66</v>
      </c>
      <c r="F126" s="13">
        <v>104</v>
      </c>
      <c r="G126" s="13">
        <v>93</v>
      </c>
      <c r="H126" s="13">
        <v>172</v>
      </c>
      <c r="I126" s="13">
        <v>33</v>
      </c>
    </row>
    <row r="127" spans="1:9" ht="15" customHeight="1" x14ac:dyDescent="0.2">
      <c r="A127" s="43"/>
      <c r="B127" s="156"/>
      <c r="C127" s="17"/>
      <c r="D127" s="17"/>
      <c r="E127" s="17"/>
      <c r="F127" s="17"/>
      <c r="G127" s="17"/>
      <c r="H127" s="17"/>
      <c r="I127" s="17"/>
    </row>
    <row r="128" spans="1:9" ht="15" customHeight="1" x14ac:dyDescent="0.2">
      <c r="A128" s="70" t="s">
        <v>469</v>
      </c>
      <c r="B128" s="156">
        <v>956</v>
      </c>
      <c r="C128" s="17">
        <v>462</v>
      </c>
      <c r="D128" s="17">
        <v>312</v>
      </c>
      <c r="E128" s="17">
        <v>214</v>
      </c>
      <c r="F128" s="17">
        <v>349</v>
      </c>
      <c r="G128" s="17">
        <v>360</v>
      </c>
      <c r="H128" s="17">
        <v>447</v>
      </c>
      <c r="I128" s="17">
        <v>149</v>
      </c>
    </row>
    <row r="129" spans="1:9" ht="15" customHeight="1" x14ac:dyDescent="0.2">
      <c r="A129" s="43" t="s">
        <v>339</v>
      </c>
      <c r="B129" s="32">
        <v>18</v>
      </c>
      <c r="C129" s="13">
        <v>8</v>
      </c>
      <c r="D129" s="13">
        <v>2</v>
      </c>
      <c r="E129" s="13">
        <v>4</v>
      </c>
      <c r="F129" s="13">
        <v>8</v>
      </c>
      <c r="G129" s="13">
        <v>5</v>
      </c>
      <c r="H129" s="13">
        <v>8</v>
      </c>
      <c r="I129" s="13">
        <v>5</v>
      </c>
    </row>
    <row r="130" spans="1:9" ht="15" customHeight="1" x14ac:dyDescent="0.2">
      <c r="A130" s="43" t="s">
        <v>286</v>
      </c>
      <c r="B130" s="32">
        <v>198</v>
      </c>
      <c r="C130" s="13">
        <v>97</v>
      </c>
      <c r="D130" s="13">
        <v>56</v>
      </c>
      <c r="E130" s="13">
        <v>42</v>
      </c>
      <c r="F130" s="13">
        <v>80</v>
      </c>
      <c r="G130" s="13">
        <v>65</v>
      </c>
      <c r="H130" s="13">
        <v>93</v>
      </c>
      <c r="I130" s="13">
        <v>40</v>
      </c>
    </row>
    <row r="131" spans="1:9" ht="15" customHeight="1" x14ac:dyDescent="0.2">
      <c r="A131" s="43" t="s">
        <v>278</v>
      </c>
      <c r="B131" s="32">
        <v>207</v>
      </c>
      <c r="C131" s="13">
        <v>99</v>
      </c>
      <c r="D131" s="13">
        <v>81</v>
      </c>
      <c r="E131" s="13">
        <v>40</v>
      </c>
      <c r="F131" s="13">
        <v>93</v>
      </c>
      <c r="G131" s="13">
        <v>69</v>
      </c>
      <c r="H131" s="13">
        <v>113</v>
      </c>
      <c r="I131" s="13">
        <v>25</v>
      </c>
    </row>
    <row r="132" spans="1:9" ht="15" customHeight="1" x14ac:dyDescent="0.2">
      <c r="A132" s="43" t="s">
        <v>340</v>
      </c>
      <c r="B132" s="32">
        <v>49</v>
      </c>
      <c r="C132" s="13">
        <v>24</v>
      </c>
      <c r="D132" s="13">
        <v>19</v>
      </c>
      <c r="E132" s="13">
        <v>9</v>
      </c>
      <c r="F132" s="13">
        <v>22</v>
      </c>
      <c r="G132" s="13">
        <v>15</v>
      </c>
      <c r="H132" s="13">
        <v>25</v>
      </c>
      <c r="I132" s="13">
        <v>9</v>
      </c>
    </row>
    <row r="133" spans="1:9" ht="15" customHeight="1" x14ac:dyDescent="0.2">
      <c r="A133" s="43" t="s">
        <v>341</v>
      </c>
      <c r="B133" s="32">
        <v>106</v>
      </c>
      <c r="C133" s="13">
        <v>44</v>
      </c>
      <c r="D133" s="13">
        <v>35</v>
      </c>
      <c r="E133" s="13">
        <v>31</v>
      </c>
      <c r="F133" s="13">
        <v>29</v>
      </c>
      <c r="G133" s="13">
        <v>40</v>
      </c>
      <c r="H133" s="13">
        <v>57</v>
      </c>
      <c r="I133" s="13">
        <v>9</v>
      </c>
    </row>
    <row r="134" spans="1:9" ht="15" customHeight="1" x14ac:dyDescent="0.2">
      <c r="A134" s="43" t="s">
        <v>281</v>
      </c>
      <c r="B134" s="32">
        <v>378</v>
      </c>
      <c r="C134" s="13">
        <v>190</v>
      </c>
      <c r="D134" s="13">
        <v>119</v>
      </c>
      <c r="E134" s="13">
        <v>88</v>
      </c>
      <c r="F134" s="13">
        <v>117</v>
      </c>
      <c r="G134" s="13">
        <v>166</v>
      </c>
      <c r="H134" s="13">
        <v>151</v>
      </c>
      <c r="I134" s="13">
        <v>61</v>
      </c>
    </row>
    <row r="135" spans="1:9" ht="15" customHeight="1" x14ac:dyDescent="0.2">
      <c r="A135" s="43"/>
      <c r="B135" s="156"/>
      <c r="C135" s="17"/>
      <c r="D135" s="17"/>
      <c r="E135" s="17"/>
      <c r="F135" s="17"/>
      <c r="G135" s="17"/>
      <c r="H135" s="17"/>
      <c r="I135" s="17"/>
    </row>
    <row r="136" spans="1:9" ht="15" customHeight="1" x14ac:dyDescent="0.2">
      <c r="A136" s="70" t="s">
        <v>39</v>
      </c>
      <c r="B136" s="156">
        <v>6430</v>
      </c>
      <c r="C136" s="17">
        <v>3165</v>
      </c>
      <c r="D136" s="17">
        <v>2297</v>
      </c>
      <c r="E136" s="17">
        <v>1441</v>
      </c>
      <c r="F136" s="17">
        <v>2287</v>
      </c>
      <c r="G136" s="17">
        <v>1959</v>
      </c>
      <c r="H136" s="17">
        <v>3325</v>
      </c>
      <c r="I136" s="17">
        <v>1146</v>
      </c>
    </row>
    <row r="137" spans="1:9" ht="15" customHeight="1" x14ac:dyDescent="0.2">
      <c r="A137" s="43" t="s">
        <v>391</v>
      </c>
      <c r="B137" s="32">
        <v>106</v>
      </c>
      <c r="C137" s="13">
        <v>64</v>
      </c>
      <c r="D137" s="13">
        <v>29</v>
      </c>
      <c r="E137" s="13">
        <v>33</v>
      </c>
      <c r="F137" s="13">
        <v>28</v>
      </c>
      <c r="G137" s="13">
        <v>30</v>
      </c>
      <c r="H137" s="13">
        <v>55</v>
      </c>
      <c r="I137" s="13">
        <v>21</v>
      </c>
    </row>
    <row r="138" spans="1:9" ht="15" customHeight="1" x14ac:dyDescent="0.2">
      <c r="A138" s="43" t="s">
        <v>23</v>
      </c>
      <c r="B138" s="32">
        <v>1360</v>
      </c>
      <c r="C138" s="13">
        <v>645</v>
      </c>
      <c r="D138" s="13">
        <v>419</v>
      </c>
      <c r="E138" s="13">
        <v>284</v>
      </c>
      <c r="F138" s="13">
        <v>414</v>
      </c>
      <c r="G138" s="13">
        <v>451</v>
      </c>
      <c r="H138" s="13">
        <v>634</v>
      </c>
      <c r="I138" s="13">
        <v>275</v>
      </c>
    </row>
    <row r="139" spans="1:9" ht="15" customHeight="1" x14ac:dyDescent="0.2">
      <c r="A139" s="43" t="s">
        <v>392</v>
      </c>
      <c r="B139" s="32">
        <v>19</v>
      </c>
      <c r="C139" s="13">
        <v>13</v>
      </c>
      <c r="D139" s="13">
        <v>8</v>
      </c>
      <c r="E139" s="13">
        <v>8</v>
      </c>
      <c r="F139" s="13">
        <v>5</v>
      </c>
      <c r="G139" s="13">
        <v>4</v>
      </c>
      <c r="H139" s="13">
        <v>10</v>
      </c>
      <c r="I139" s="13">
        <v>5</v>
      </c>
    </row>
    <row r="140" spans="1:9" ht="15" customHeight="1" x14ac:dyDescent="0.2">
      <c r="A140" s="43" t="s">
        <v>393</v>
      </c>
      <c r="B140" s="32">
        <v>36</v>
      </c>
      <c r="C140" s="13">
        <v>19</v>
      </c>
      <c r="D140" s="13">
        <v>10</v>
      </c>
      <c r="E140" s="13">
        <v>10</v>
      </c>
      <c r="F140" s="13">
        <v>11</v>
      </c>
      <c r="G140" s="13">
        <v>8</v>
      </c>
      <c r="H140" s="13">
        <v>24</v>
      </c>
      <c r="I140" s="13">
        <v>4</v>
      </c>
    </row>
    <row r="141" spans="1:9" ht="15" customHeight="1" x14ac:dyDescent="0.2">
      <c r="A141" s="43" t="s">
        <v>394</v>
      </c>
      <c r="B141" s="32">
        <v>52</v>
      </c>
      <c r="C141" s="13">
        <v>26</v>
      </c>
      <c r="D141" s="13">
        <v>14</v>
      </c>
      <c r="E141" s="13">
        <v>13</v>
      </c>
      <c r="F141" s="13">
        <v>21</v>
      </c>
      <c r="G141" s="13">
        <v>6</v>
      </c>
      <c r="H141" s="13">
        <v>38</v>
      </c>
      <c r="I141" s="13">
        <v>8</v>
      </c>
    </row>
    <row r="142" spans="1:9" ht="15" customHeight="1" x14ac:dyDescent="0.2">
      <c r="A142" s="43" t="s">
        <v>395</v>
      </c>
      <c r="B142" s="32">
        <v>94</v>
      </c>
      <c r="C142" s="13">
        <v>40</v>
      </c>
      <c r="D142" s="13">
        <v>39</v>
      </c>
      <c r="E142" s="13">
        <v>22</v>
      </c>
      <c r="F142" s="13">
        <v>38</v>
      </c>
      <c r="G142" s="13">
        <v>31</v>
      </c>
      <c r="H142" s="13">
        <v>50</v>
      </c>
      <c r="I142" s="13">
        <v>13</v>
      </c>
    </row>
    <row r="143" spans="1:9" ht="15" customHeight="1" x14ac:dyDescent="0.2">
      <c r="A143" s="43" t="s">
        <v>273</v>
      </c>
      <c r="B143" s="32">
        <v>283</v>
      </c>
      <c r="C143" s="13">
        <v>129</v>
      </c>
      <c r="D143" s="13">
        <v>106</v>
      </c>
      <c r="E143" s="13">
        <v>49</v>
      </c>
      <c r="F143" s="13">
        <v>110</v>
      </c>
      <c r="G143" s="13">
        <v>95</v>
      </c>
      <c r="H143" s="13">
        <v>147</v>
      </c>
      <c r="I143" s="13">
        <v>41</v>
      </c>
    </row>
    <row r="144" spans="1:9" ht="15" customHeight="1" x14ac:dyDescent="0.2">
      <c r="A144" s="43" t="s">
        <v>396</v>
      </c>
      <c r="B144" s="32">
        <v>54</v>
      </c>
      <c r="C144" s="13">
        <v>27</v>
      </c>
      <c r="D144" s="13">
        <v>13</v>
      </c>
      <c r="E144" s="13">
        <v>11</v>
      </c>
      <c r="F144" s="13">
        <v>20</v>
      </c>
      <c r="G144" s="13">
        <v>12</v>
      </c>
      <c r="H144" s="13">
        <v>26</v>
      </c>
      <c r="I144" s="13">
        <v>16</v>
      </c>
    </row>
    <row r="145" spans="1:9" ht="15" customHeight="1" x14ac:dyDescent="0.2">
      <c r="A145" s="43" t="s">
        <v>397</v>
      </c>
      <c r="B145" s="32">
        <v>28</v>
      </c>
      <c r="C145" s="13">
        <v>16</v>
      </c>
      <c r="D145" s="13">
        <v>9</v>
      </c>
      <c r="E145" s="13">
        <v>8</v>
      </c>
      <c r="F145" s="13">
        <v>11</v>
      </c>
      <c r="G145" s="13">
        <v>7</v>
      </c>
      <c r="H145" s="13">
        <v>15</v>
      </c>
      <c r="I145" s="13">
        <v>6</v>
      </c>
    </row>
    <row r="146" spans="1:9" ht="15" customHeight="1" x14ac:dyDescent="0.2">
      <c r="A146" s="43" t="s">
        <v>311</v>
      </c>
      <c r="B146" s="32">
        <v>94</v>
      </c>
      <c r="C146" s="13">
        <v>54</v>
      </c>
      <c r="D146" s="13">
        <v>32</v>
      </c>
      <c r="E146" s="13">
        <v>26</v>
      </c>
      <c r="F146" s="13">
        <v>33</v>
      </c>
      <c r="G146" s="13">
        <v>28</v>
      </c>
      <c r="H146" s="13">
        <v>46</v>
      </c>
      <c r="I146" s="13">
        <v>20</v>
      </c>
    </row>
    <row r="147" spans="1:9" ht="15" customHeight="1" x14ac:dyDescent="0.2">
      <c r="A147" s="43" t="s">
        <v>398</v>
      </c>
      <c r="B147" s="32">
        <v>73</v>
      </c>
      <c r="C147" s="13">
        <v>44</v>
      </c>
      <c r="D147" s="13">
        <v>24</v>
      </c>
      <c r="E147" s="13">
        <v>15</v>
      </c>
      <c r="F147" s="13">
        <v>23</v>
      </c>
      <c r="G147" s="13">
        <v>25</v>
      </c>
      <c r="H147" s="13">
        <v>37</v>
      </c>
      <c r="I147" s="13">
        <v>11</v>
      </c>
    </row>
    <row r="148" spans="1:9" ht="15" customHeight="1" x14ac:dyDescent="0.2">
      <c r="A148" s="43" t="s">
        <v>399</v>
      </c>
      <c r="B148" s="32">
        <v>99</v>
      </c>
      <c r="C148" s="13">
        <v>53</v>
      </c>
      <c r="D148" s="13">
        <v>45</v>
      </c>
      <c r="E148" s="13">
        <v>20</v>
      </c>
      <c r="F148" s="13">
        <v>43</v>
      </c>
      <c r="G148" s="13">
        <v>37</v>
      </c>
      <c r="H148" s="13">
        <v>51</v>
      </c>
      <c r="I148" s="13">
        <v>11</v>
      </c>
    </row>
    <row r="149" spans="1:9" ht="15" customHeight="1" x14ac:dyDescent="0.2">
      <c r="A149" s="43" t="s">
        <v>400</v>
      </c>
      <c r="B149" s="32">
        <v>132</v>
      </c>
      <c r="C149" s="13">
        <v>66</v>
      </c>
      <c r="D149" s="13">
        <v>39</v>
      </c>
      <c r="E149" s="13">
        <v>33</v>
      </c>
      <c r="F149" s="13">
        <v>49</v>
      </c>
      <c r="G149" s="13">
        <v>32</v>
      </c>
      <c r="H149" s="13">
        <v>75</v>
      </c>
      <c r="I149" s="13">
        <v>25</v>
      </c>
    </row>
    <row r="150" spans="1:9" ht="15" customHeight="1" x14ac:dyDescent="0.2">
      <c r="A150" s="43" t="s">
        <v>401</v>
      </c>
      <c r="B150" s="32">
        <v>90</v>
      </c>
      <c r="C150" s="13">
        <v>35</v>
      </c>
      <c r="D150" s="13">
        <v>24</v>
      </c>
      <c r="E150" s="13">
        <v>22</v>
      </c>
      <c r="F150" s="13">
        <v>28</v>
      </c>
      <c r="G150" s="13">
        <v>28</v>
      </c>
      <c r="H150" s="13">
        <v>46</v>
      </c>
      <c r="I150" s="13">
        <v>16</v>
      </c>
    </row>
    <row r="151" spans="1:9" ht="15" customHeight="1" x14ac:dyDescent="0.2">
      <c r="A151" s="43" t="s">
        <v>403</v>
      </c>
      <c r="B151" s="32">
        <v>43</v>
      </c>
      <c r="C151" s="13">
        <v>21</v>
      </c>
      <c r="D151" s="13">
        <v>13</v>
      </c>
      <c r="E151" s="13">
        <v>8</v>
      </c>
      <c r="F151" s="13">
        <v>13</v>
      </c>
      <c r="G151" s="13">
        <v>12</v>
      </c>
      <c r="H151" s="13">
        <v>24</v>
      </c>
      <c r="I151" s="13">
        <v>7</v>
      </c>
    </row>
    <row r="152" spans="1:9" ht="15" customHeight="1" x14ac:dyDescent="0.2">
      <c r="A152" s="43" t="s">
        <v>404</v>
      </c>
      <c r="B152" s="32">
        <v>332</v>
      </c>
      <c r="C152" s="13">
        <v>156</v>
      </c>
      <c r="D152" s="13">
        <v>134</v>
      </c>
      <c r="E152" s="13">
        <v>76</v>
      </c>
      <c r="F152" s="13">
        <v>132</v>
      </c>
      <c r="G152" s="13">
        <v>102</v>
      </c>
      <c r="H152" s="13">
        <v>182</v>
      </c>
      <c r="I152" s="13">
        <v>48</v>
      </c>
    </row>
    <row r="153" spans="1:9" ht="15" customHeight="1" x14ac:dyDescent="0.2">
      <c r="A153" s="43" t="s">
        <v>405</v>
      </c>
      <c r="B153" s="32">
        <v>131</v>
      </c>
      <c r="C153" s="13">
        <v>65</v>
      </c>
      <c r="D153" s="13">
        <v>51</v>
      </c>
      <c r="E153" s="13">
        <v>17</v>
      </c>
      <c r="F153" s="13">
        <v>62</v>
      </c>
      <c r="G153" s="13">
        <v>42</v>
      </c>
      <c r="H153" s="13">
        <v>78</v>
      </c>
      <c r="I153" s="13">
        <v>11</v>
      </c>
    </row>
    <row r="154" spans="1:9" ht="15" customHeight="1" x14ac:dyDescent="0.2">
      <c r="A154" s="43" t="s">
        <v>274</v>
      </c>
      <c r="B154" s="32">
        <v>458</v>
      </c>
      <c r="C154" s="13">
        <v>229</v>
      </c>
      <c r="D154" s="13">
        <v>238</v>
      </c>
      <c r="E154" s="13">
        <v>87</v>
      </c>
      <c r="F154" s="13">
        <v>210</v>
      </c>
      <c r="G154" s="13">
        <v>154</v>
      </c>
      <c r="H154" s="13">
        <v>241</v>
      </c>
      <c r="I154" s="13">
        <v>63</v>
      </c>
    </row>
    <row r="155" spans="1:9" ht="15" customHeight="1" x14ac:dyDescent="0.2">
      <c r="A155" s="43" t="s">
        <v>406</v>
      </c>
      <c r="B155" s="32">
        <v>15</v>
      </c>
      <c r="C155" s="13">
        <v>6</v>
      </c>
      <c r="D155" s="13">
        <v>2</v>
      </c>
      <c r="E155" s="13">
        <v>5</v>
      </c>
      <c r="F155" s="13">
        <v>5</v>
      </c>
      <c r="G155" s="13">
        <v>5</v>
      </c>
      <c r="H155" s="13">
        <v>8</v>
      </c>
      <c r="I155" s="13">
        <v>2</v>
      </c>
    </row>
    <row r="156" spans="1:9" ht="15" customHeight="1" x14ac:dyDescent="0.2">
      <c r="A156" s="43" t="s">
        <v>275</v>
      </c>
      <c r="B156" s="32">
        <v>482</v>
      </c>
      <c r="C156" s="13">
        <v>222</v>
      </c>
      <c r="D156" s="13">
        <v>219</v>
      </c>
      <c r="E156" s="13">
        <v>115</v>
      </c>
      <c r="F156" s="13">
        <v>154</v>
      </c>
      <c r="G156" s="13">
        <v>110</v>
      </c>
      <c r="H156" s="13">
        <v>264</v>
      </c>
      <c r="I156" s="13">
        <v>108</v>
      </c>
    </row>
    <row r="157" spans="1:9" ht="15" customHeight="1" x14ac:dyDescent="0.2">
      <c r="A157" s="43" t="s">
        <v>276</v>
      </c>
      <c r="B157" s="32">
        <v>282</v>
      </c>
      <c r="C157" s="13">
        <v>138</v>
      </c>
      <c r="D157" s="13">
        <v>114</v>
      </c>
      <c r="E157" s="13">
        <v>52</v>
      </c>
      <c r="F157" s="13">
        <v>112</v>
      </c>
      <c r="G157" s="13">
        <v>76</v>
      </c>
      <c r="H157" s="13">
        <v>156</v>
      </c>
      <c r="I157" s="13">
        <v>50</v>
      </c>
    </row>
    <row r="158" spans="1:9" ht="15" customHeight="1" x14ac:dyDescent="0.2">
      <c r="A158" s="43" t="s">
        <v>407</v>
      </c>
      <c r="B158" s="32">
        <v>84</v>
      </c>
      <c r="C158" s="13">
        <v>45</v>
      </c>
      <c r="D158" s="13">
        <v>28</v>
      </c>
      <c r="E158" s="13">
        <v>18</v>
      </c>
      <c r="F158" s="13">
        <v>35</v>
      </c>
      <c r="G158" s="13">
        <v>17</v>
      </c>
      <c r="H158" s="13">
        <v>50</v>
      </c>
      <c r="I158" s="13">
        <v>17</v>
      </c>
    </row>
    <row r="159" spans="1:9" ht="15" customHeight="1" x14ac:dyDescent="0.2">
      <c r="A159" s="43" t="s">
        <v>408</v>
      </c>
      <c r="B159" s="32">
        <v>174</v>
      </c>
      <c r="C159" s="13">
        <v>94</v>
      </c>
      <c r="D159" s="13">
        <v>46</v>
      </c>
      <c r="E159" s="13">
        <v>52</v>
      </c>
      <c r="F159" s="13">
        <v>60</v>
      </c>
      <c r="G159" s="13">
        <v>64</v>
      </c>
      <c r="H159" s="13">
        <v>83</v>
      </c>
      <c r="I159" s="13">
        <v>27</v>
      </c>
    </row>
    <row r="160" spans="1:9" ht="15" customHeight="1" x14ac:dyDescent="0.2">
      <c r="A160" s="43" t="s">
        <v>409</v>
      </c>
      <c r="B160" s="32">
        <v>95</v>
      </c>
      <c r="C160" s="13">
        <v>40</v>
      </c>
      <c r="D160" s="13">
        <v>34</v>
      </c>
      <c r="E160" s="13">
        <v>21</v>
      </c>
      <c r="F160" s="13">
        <v>26</v>
      </c>
      <c r="G160" s="13">
        <v>27</v>
      </c>
      <c r="H160" s="13">
        <v>51</v>
      </c>
      <c r="I160" s="13">
        <v>17</v>
      </c>
    </row>
    <row r="161" spans="1:9" ht="15" customHeight="1" x14ac:dyDescent="0.2">
      <c r="A161" s="43" t="s">
        <v>410</v>
      </c>
      <c r="B161" s="32">
        <v>29</v>
      </c>
      <c r="C161" s="13">
        <v>16</v>
      </c>
      <c r="D161" s="13">
        <v>7</v>
      </c>
      <c r="E161" s="13">
        <v>9</v>
      </c>
      <c r="F161" s="13">
        <v>8</v>
      </c>
      <c r="G161" s="13">
        <v>5</v>
      </c>
      <c r="H161" s="13">
        <v>18</v>
      </c>
      <c r="I161" s="13">
        <v>6</v>
      </c>
    </row>
    <row r="162" spans="1:9" ht="15" customHeight="1" x14ac:dyDescent="0.2">
      <c r="A162" s="43" t="s">
        <v>34</v>
      </c>
      <c r="B162" s="32">
        <v>845</v>
      </c>
      <c r="C162" s="13">
        <v>431</v>
      </c>
      <c r="D162" s="13">
        <v>232</v>
      </c>
      <c r="E162" s="13">
        <v>213</v>
      </c>
      <c r="F162" s="13">
        <v>304</v>
      </c>
      <c r="G162" s="13">
        <v>287</v>
      </c>
      <c r="H162" s="13">
        <v>413</v>
      </c>
      <c r="I162" s="13">
        <v>145</v>
      </c>
    </row>
    <row r="163" spans="1:9" ht="15" customHeight="1" x14ac:dyDescent="0.2">
      <c r="A163" s="43" t="s">
        <v>411</v>
      </c>
      <c r="B163" s="32">
        <v>54</v>
      </c>
      <c r="C163" s="13">
        <v>27</v>
      </c>
      <c r="D163" s="13">
        <v>33</v>
      </c>
      <c r="E163" s="13">
        <v>15</v>
      </c>
      <c r="F163" s="13">
        <v>20</v>
      </c>
      <c r="G163" s="13">
        <v>13</v>
      </c>
      <c r="H163" s="13">
        <v>29</v>
      </c>
      <c r="I163" s="13">
        <v>12</v>
      </c>
    </row>
    <row r="164" spans="1:9" ht="15" customHeight="1" x14ac:dyDescent="0.2">
      <c r="A164" s="43" t="s">
        <v>412</v>
      </c>
      <c r="B164" s="32">
        <v>163</v>
      </c>
      <c r="C164" s="13">
        <v>91</v>
      </c>
      <c r="D164" s="13">
        <v>53</v>
      </c>
      <c r="E164" s="13">
        <v>34</v>
      </c>
      <c r="F164" s="13">
        <v>54</v>
      </c>
      <c r="G164" s="13">
        <v>37</v>
      </c>
      <c r="H164" s="13">
        <v>83</v>
      </c>
      <c r="I164" s="13">
        <v>43</v>
      </c>
    </row>
    <row r="165" spans="1:9" ht="15" customHeight="1" x14ac:dyDescent="0.2">
      <c r="A165" s="43" t="s">
        <v>413</v>
      </c>
      <c r="B165" s="32">
        <v>54</v>
      </c>
      <c r="C165" s="13">
        <v>24</v>
      </c>
      <c r="D165" s="13">
        <v>15</v>
      </c>
      <c r="E165" s="13">
        <v>17</v>
      </c>
      <c r="F165" s="13">
        <v>16</v>
      </c>
      <c r="G165" s="13">
        <v>16</v>
      </c>
      <c r="H165" s="13">
        <v>29</v>
      </c>
      <c r="I165" s="13">
        <v>9</v>
      </c>
    </row>
    <row r="166" spans="1:9" ht="15" customHeight="1" x14ac:dyDescent="0.2">
      <c r="A166" s="43" t="s">
        <v>414</v>
      </c>
      <c r="B166" s="32">
        <v>179</v>
      </c>
      <c r="C166" s="13">
        <v>102</v>
      </c>
      <c r="D166" s="13">
        <v>98</v>
      </c>
      <c r="E166" s="13">
        <v>30</v>
      </c>
      <c r="F166" s="13">
        <v>78</v>
      </c>
      <c r="G166" s="13">
        <v>55</v>
      </c>
      <c r="H166" s="13">
        <v>96</v>
      </c>
      <c r="I166" s="13">
        <v>28</v>
      </c>
    </row>
    <row r="167" spans="1:9" ht="15" customHeight="1" x14ac:dyDescent="0.2">
      <c r="A167" s="43" t="s">
        <v>277</v>
      </c>
      <c r="B167" s="32">
        <v>490</v>
      </c>
      <c r="C167" s="13">
        <v>227</v>
      </c>
      <c r="D167" s="13">
        <v>169</v>
      </c>
      <c r="E167" s="13">
        <v>118</v>
      </c>
      <c r="F167" s="13">
        <v>164</v>
      </c>
      <c r="G167" s="13">
        <v>143</v>
      </c>
      <c r="H167" s="13">
        <v>266</v>
      </c>
      <c r="I167" s="13">
        <v>81</v>
      </c>
    </row>
    <row r="168" spans="1:9" ht="15" customHeight="1" x14ac:dyDescent="0.2">
      <c r="A168" s="43"/>
      <c r="B168" s="156"/>
      <c r="C168" s="17"/>
      <c r="D168" s="17"/>
      <c r="E168" s="17"/>
      <c r="F168" s="17"/>
      <c r="G168" s="17"/>
      <c r="H168" s="17"/>
      <c r="I168" s="17"/>
    </row>
    <row r="169" spans="1:9" ht="15" customHeight="1" x14ac:dyDescent="0.2">
      <c r="A169" s="70" t="s">
        <v>40</v>
      </c>
      <c r="B169" s="156">
        <v>1287</v>
      </c>
      <c r="C169" s="17">
        <v>573</v>
      </c>
      <c r="D169" s="17">
        <v>506</v>
      </c>
      <c r="E169" s="17">
        <v>315</v>
      </c>
      <c r="F169" s="17">
        <v>380</v>
      </c>
      <c r="G169" s="17">
        <v>482</v>
      </c>
      <c r="H169" s="17">
        <v>651</v>
      </c>
      <c r="I169" s="17">
        <v>154</v>
      </c>
    </row>
    <row r="170" spans="1:9" ht="15" customHeight="1" x14ac:dyDescent="0.2">
      <c r="A170" s="43" t="s">
        <v>308</v>
      </c>
      <c r="B170" s="32">
        <v>218</v>
      </c>
      <c r="C170" s="13">
        <v>101</v>
      </c>
      <c r="D170" s="13">
        <v>105</v>
      </c>
      <c r="E170" s="13">
        <v>52</v>
      </c>
      <c r="F170" s="13">
        <v>62</v>
      </c>
      <c r="G170" s="13">
        <v>70</v>
      </c>
      <c r="H170" s="13">
        <v>121</v>
      </c>
      <c r="I170" s="13">
        <v>27</v>
      </c>
    </row>
    <row r="171" spans="1:9" ht="15" customHeight="1" x14ac:dyDescent="0.2">
      <c r="A171" s="43" t="s">
        <v>309</v>
      </c>
      <c r="B171" s="32">
        <v>278</v>
      </c>
      <c r="C171" s="13">
        <v>119</v>
      </c>
      <c r="D171" s="13">
        <v>80</v>
      </c>
      <c r="E171" s="13">
        <v>68</v>
      </c>
      <c r="F171" s="13">
        <v>95</v>
      </c>
      <c r="G171" s="13">
        <v>101</v>
      </c>
      <c r="H171" s="13">
        <v>137</v>
      </c>
      <c r="I171" s="13">
        <v>40</v>
      </c>
    </row>
    <row r="172" spans="1:9" ht="15" customHeight="1" x14ac:dyDescent="0.2">
      <c r="A172" s="43" t="s">
        <v>33</v>
      </c>
      <c r="B172" s="32">
        <v>532</v>
      </c>
      <c r="C172" s="13">
        <v>245</v>
      </c>
      <c r="D172" s="13">
        <v>236</v>
      </c>
      <c r="E172" s="13">
        <v>116</v>
      </c>
      <c r="F172" s="13">
        <v>156</v>
      </c>
      <c r="G172" s="13">
        <v>219</v>
      </c>
      <c r="H172" s="13">
        <v>255</v>
      </c>
      <c r="I172" s="13">
        <v>58</v>
      </c>
    </row>
    <row r="173" spans="1:9" ht="15" customHeight="1" x14ac:dyDescent="0.2">
      <c r="A173" s="43" t="s">
        <v>416</v>
      </c>
      <c r="B173" s="32">
        <v>259</v>
      </c>
      <c r="C173" s="13">
        <v>108</v>
      </c>
      <c r="D173" s="13">
        <v>85</v>
      </c>
      <c r="E173" s="13">
        <v>79</v>
      </c>
      <c r="F173" s="13">
        <v>67</v>
      </c>
      <c r="G173" s="13">
        <v>92</v>
      </c>
      <c r="H173" s="13">
        <v>138</v>
      </c>
      <c r="I173" s="13">
        <v>29</v>
      </c>
    </row>
    <row r="174" spans="1:9" ht="15" customHeight="1" x14ac:dyDescent="0.2">
      <c r="A174" s="43"/>
      <c r="B174" s="156"/>
      <c r="C174" s="17"/>
      <c r="D174" s="17"/>
      <c r="E174" s="17"/>
      <c r="F174" s="17"/>
      <c r="G174" s="17"/>
      <c r="H174" s="17"/>
      <c r="I174" s="17"/>
    </row>
    <row r="175" spans="1:9" ht="15" customHeight="1" x14ac:dyDescent="0.2">
      <c r="A175" s="272" t="s">
        <v>42</v>
      </c>
      <c r="B175" s="156">
        <v>19000</v>
      </c>
      <c r="C175" s="17">
        <v>8834</v>
      </c>
      <c r="D175" s="17">
        <v>6855</v>
      </c>
      <c r="E175" s="17">
        <v>3582</v>
      </c>
      <c r="F175" s="17">
        <v>6883</v>
      </c>
      <c r="G175" s="17">
        <v>6171</v>
      </c>
      <c r="H175" s="17">
        <v>8976</v>
      </c>
      <c r="I175" s="17">
        <v>3853</v>
      </c>
    </row>
    <row r="176" spans="1:9" ht="15" customHeight="1" x14ac:dyDescent="0.2">
      <c r="A176" s="43"/>
      <c r="B176" s="156"/>
      <c r="C176" s="17"/>
      <c r="D176" s="17"/>
      <c r="E176" s="17"/>
      <c r="F176" s="17"/>
      <c r="G176" s="17"/>
      <c r="H176" s="17"/>
      <c r="I176" s="17"/>
    </row>
    <row r="177" spans="1:9" ht="15" customHeight="1" x14ac:dyDescent="0.2">
      <c r="A177" s="70" t="s">
        <v>44</v>
      </c>
      <c r="B177" s="156">
        <v>3209</v>
      </c>
      <c r="C177" s="17">
        <v>1437</v>
      </c>
      <c r="D177" s="17">
        <v>826</v>
      </c>
      <c r="E177" s="17">
        <v>663</v>
      </c>
      <c r="F177" s="17">
        <v>1212</v>
      </c>
      <c r="G177" s="17">
        <v>1079</v>
      </c>
      <c r="H177" s="17">
        <v>1563</v>
      </c>
      <c r="I177" s="17">
        <v>567</v>
      </c>
    </row>
    <row r="178" spans="1:9" ht="15" customHeight="1" x14ac:dyDescent="0.2">
      <c r="A178" s="43" t="s">
        <v>417</v>
      </c>
      <c r="B178" s="32">
        <v>108</v>
      </c>
      <c r="C178" s="13">
        <v>54</v>
      </c>
      <c r="D178" s="13">
        <v>16</v>
      </c>
      <c r="E178" s="13">
        <v>24</v>
      </c>
      <c r="F178" s="13">
        <v>52</v>
      </c>
      <c r="G178" s="13">
        <v>23</v>
      </c>
      <c r="H178" s="13">
        <v>57</v>
      </c>
      <c r="I178" s="13">
        <v>28</v>
      </c>
    </row>
    <row r="179" spans="1:9" ht="15" customHeight="1" x14ac:dyDescent="0.2">
      <c r="A179" s="43" t="s">
        <v>418</v>
      </c>
      <c r="B179" s="32">
        <v>76</v>
      </c>
      <c r="C179" s="13">
        <v>36</v>
      </c>
      <c r="D179" s="13">
        <v>20</v>
      </c>
      <c r="E179" s="13">
        <v>16</v>
      </c>
      <c r="F179" s="13">
        <v>33</v>
      </c>
      <c r="G179" s="13">
        <v>22</v>
      </c>
      <c r="H179" s="13">
        <v>35</v>
      </c>
      <c r="I179" s="13">
        <v>19</v>
      </c>
    </row>
    <row r="180" spans="1:9" ht="15" customHeight="1" x14ac:dyDescent="0.2">
      <c r="A180" s="43" t="s">
        <v>419</v>
      </c>
      <c r="B180" s="32">
        <v>101</v>
      </c>
      <c r="C180" s="13">
        <v>48</v>
      </c>
      <c r="D180" s="13">
        <v>26</v>
      </c>
      <c r="E180" s="13">
        <v>19</v>
      </c>
      <c r="F180" s="13">
        <v>43</v>
      </c>
      <c r="G180" s="13">
        <v>24</v>
      </c>
      <c r="H180" s="13">
        <v>53</v>
      </c>
      <c r="I180" s="13">
        <v>24</v>
      </c>
    </row>
    <row r="181" spans="1:9" ht="15" customHeight="1" x14ac:dyDescent="0.2">
      <c r="A181" s="43" t="s">
        <v>420</v>
      </c>
      <c r="B181" s="32">
        <v>65</v>
      </c>
      <c r="C181" s="13">
        <v>35</v>
      </c>
      <c r="D181" s="13">
        <v>17</v>
      </c>
      <c r="E181" s="13">
        <v>21</v>
      </c>
      <c r="F181" s="13">
        <v>22</v>
      </c>
      <c r="G181" s="13">
        <v>8</v>
      </c>
      <c r="H181" s="13">
        <v>43</v>
      </c>
      <c r="I181" s="13">
        <v>14</v>
      </c>
    </row>
    <row r="182" spans="1:9" ht="15" customHeight="1" x14ac:dyDescent="0.2">
      <c r="A182" s="43" t="s">
        <v>421</v>
      </c>
      <c r="B182" s="32">
        <v>43</v>
      </c>
      <c r="C182" s="13">
        <v>17</v>
      </c>
      <c r="D182" s="13">
        <v>10</v>
      </c>
      <c r="E182" s="13">
        <v>9</v>
      </c>
      <c r="F182" s="13">
        <v>20</v>
      </c>
      <c r="G182" s="13">
        <v>9</v>
      </c>
      <c r="H182" s="13">
        <v>25</v>
      </c>
      <c r="I182" s="13">
        <v>9</v>
      </c>
    </row>
    <row r="183" spans="1:9" ht="15" customHeight="1" x14ac:dyDescent="0.2">
      <c r="A183" s="43" t="s">
        <v>283</v>
      </c>
      <c r="B183" s="32">
        <v>393</v>
      </c>
      <c r="C183" s="13">
        <v>166</v>
      </c>
      <c r="D183" s="13">
        <v>81</v>
      </c>
      <c r="E183" s="13">
        <v>106</v>
      </c>
      <c r="F183" s="13">
        <v>109</v>
      </c>
      <c r="G183" s="13">
        <v>169</v>
      </c>
      <c r="H183" s="13">
        <v>186</v>
      </c>
      <c r="I183" s="13">
        <v>38</v>
      </c>
    </row>
    <row r="184" spans="1:9" ht="15" customHeight="1" x14ac:dyDescent="0.2">
      <c r="A184" s="43" t="s">
        <v>422</v>
      </c>
      <c r="B184" s="32">
        <v>7</v>
      </c>
      <c r="C184" s="13">
        <v>2</v>
      </c>
      <c r="D184" s="13">
        <v>2</v>
      </c>
      <c r="E184" s="13">
        <v>1</v>
      </c>
      <c r="F184" s="13">
        <v>4</v>
      </c>
      <c r="G184" s="13">
        <v>3</v>
      </c>
      <c r="H184" s="13">
        <v>4</v>
      </c>
      <c r="I184" s="13" t="s">
        <v>262</v>
      </c>
    </row>
    <row r="185" spans="1:9" ht="15" customHeight="1" x14ac:dyDescent="0.2">
      <c r="A185" s="43" t="s">
        <v>25</v>
      </c>
      <c r="B185" s="32">
        <v>1080</v>
      </c>
      <c r="C185" s="13">
        <v>457</v>
      </c>
      <c r="D185" s="13">
        <v>325</v>
      </c>
      <c r="E185" s="13">
        <v>192</v>
      </c>
      <c r="F185" s="13">
        <v>398</v>
      </c>
      <c r="G185" s="13">
        <v>433</v>
      </c>
      <c r="H185" s="13">
        <v>471</v>
      </c>
      <c r="I185" s="13">
        <v>176</v>
      </c>
    </row>
    <row r="186" spans="1:9" ht="15" customHeight="1" x14ac:dyDescent="0.2">
      <c r="A186" s="43" t="s">
        <v>423</v>
      </c>
      <c r="B186" s="32">
        <v>58</v>
      </c>
      <c r="C186" s="13">
        <v>26</v>
      </c>
      <c r="D186" s="13">
        <v>19</v>
      </c>
      <c r="E186" s="13">
        <v>7</v>
      </c>
      <c r="F186" s="13">
        <v>29</v>
      </c>
      <c r="G186" s="13">
        <v>14</v>
      </c>
      <c r="H186" s="13">
        <v>35</v>
      </c>
      <c r="I186" s="13">
        <v>9</v>
      </c>
    </row>
    <row r="187" spans="1:9" ht="15" customHeight="1" x14ac:dyDescent="0.2">
      <c r="A187" s="43" t="s">
        <v>424</v>
      </c>
      <c r="B187" s="32">
        <v>79</v>
      </c>
      <c r="C187" s="13">
        <v>33</v>
      </c>
      <c r="D187" s="13">
        <v>23</v>
      </c>
      <c r="E187" s="13">
        <v>12</v>
      </c>
      <c r="F187" s="13">
        <v>40</v>
      </c>
      <c r="G187" s="13">
        <v>28</v>
      </c>
      <c r="H187" s="13">
        <v>43</v>
      </c>
      <c r="I187" s="13">
        <v>8</v>
      </c>
    </row>
    <row r="188" spans="1:9" ht="15" customHeight="1" x14ac:dyDescent="0.2">
      <c r="A188" s="43" t="s">
        <v>425</v>
      </c>
      <c r="B188" s="32">
        <v>46</v>
      </c>
      <c r="C188" s="13">
        <v>22</v>
      </c>
      <c r="D188" s="13">
        <v>15</v>
      </c>
      <c r="E188" s="13">
        <v>10</v>
      </c>
      <c r="F188" s="13">
        <v>19</v>
      </c>
      <c r="G188" s="13">
        <v>9</v>
      </c>
      <c r="H188" s="13">
        <v>31</v>
      </c>
      <c r="I188" s="13">
        <v>6</v>
      </c>
    </row>
    <row r="189" spans="1:9" ht="15" customHeight="1" x14ac:dyDescent="0.2">
      <c r="A189" s="43" t="s">
        <v>284</v>
      </c>
      <c r="B189" s="32">
        <v>282</v>
      </c>
      <c r="C189" s="13">
        <v>137</v>
      </c>
      <c r="D189" s="13">
        <v>61</v>
      </c>
      <c r="E189" s="13">
        <v>56</v>
      </c>
      <c r="F189" s="13">
        <v>113</v>
      </c>
      <c r="G189" s="13">
        <v>75</v>
      </c>
      <c r="H189" s="13">
        <v>142</v>
      </c>
      <c r="I189" s="13">
        <v>65</v>
      </c>
    </row>
    <row r="190" spans="1:9" ht="15" customHeight="1" x14ac:dyDescent="0.2">
      <c r="A190" s="43" t="s">
        <v>426</v>
      </c>
      <c r="B190" s="32">
        <v>114</v>
      </c>
      <c r="C190" s="13">
        <v>54</v>
      </c>
      <c r="D190" s="13">
        <v>26</v>
      </c>
      <c r="E190" s="13">
        <v>27</v>
      </c>
      <c r="F190" s="13">
        <v>48</v>
      </c>
      <c r="G190" s="13">
        <v>27</v>
      </c>
      <c r="H190" s="13">
        <v>60</v>
      </c>
      <c r="I190" s="13">
        <v>27</v>
      </c>
    </row>
    <row r="191" spans="1:9" ht="15" customHeight="1" x14ac:dyDescent="0.2">
      <c r="A191" s="43" t="s">
        <v>427</v>
      </c>
      <c r="B191" s="32">
        <v>337</v>
      </c>
      <c r="C191" s="13">
        <v>170</v>
      </c>
      <c r="D191" s="13">
        <v>87</v>
      </c>
      <c r="E191" s="13">
        <v>71</v>
      </c>
      <c r="F191" s="13">
        <v>122</v>
      </c>
      <c r="G191" s="13">
        <v>104</v>
      </c>
      <c r="H191" s="13">
        <v>165</v>
      </c>
      <c r="I191" s="13">
        <v>68</v>
      </c>
    </row>
    <row r="192" spans="1:9" ht="15" customHeight="1" x14ac:dyDescent="0.2">
      <c r="A192" s="43" t="s">
        <v>285</v>
      </c>
      <c r="B192" s="32">
        <v>235</v>
      </c>
      <c r="C192" s="13">
        <v>95</v>
      </c>
      <c r="D192" s="13">
        <v>55</v>
      </c>
      <c r="E192" s="13">
        <v>53</v>
      </c>
      <c r="F192" s="13">
        <v>85</v>
      </c>
      <c r="G192" s="13">
        <v>89</v>
      </c>
      <c r="H192" s="13">
        <v>113</v>
      </c>
      <c r="I192" s="13">
        <v>33</v>
      </c>
    </row>
    <row r="193" spans="1:9" ht="15" customHeight="1" x14ac:dyDescent="0.2">
      <c r="A193" s="43" t="s">
        <v>428</v>
      </c>
      <c r="B193" s="32">
        <v>64</v>
      </c>
      <c r="C193" s="13">
        <v>35</v>
      </c>
      <c r="D193" s="13">
        <v>14</v>
      </c>
      <c r="E193" s="13">
        <v>22</v>
      </c>
      <c r="F193" s="13">
        <v>19</v>
      </c>
      <c r="G193" s="13">
        <v>16</v>
      </c>
      <c r="H193" s="13">
        <v>33</v>
      </c>
      <c r="I193" s="13">
        <v>15</v>
      </c>
    </row>
    <row r="194" spans="1:9" ht="15" customHeight="1" x14ac:dyDescent="0.2">
      <c r="A194" s="43" t="s">
        <v>429</v>
      </c>
      <c r="B194" s="32">
        <v>63</v>
      </c>
      <c r="C194" s="13">
        <v>29</v>
      </c>
      <c r="D194" s="13">
        <v>19</v>
      </c>
      <c r="E194" s="13">
        <v>7</v>
      </c>
      <c r="F194" s="13">
        <v>35</v>
      </c>
      <c r="G194" s="13">
        <v>13</v>
      </c>
      <c r="H194" s="13">
        <v>35</v>
      </c>
      <c r="I194" s="13">
        <v>15</v>
      </c>
    </row>
    <row r="195" spans="1:9" ht="15" customHeight="1" x14ac:dyDescent="0.2">
      <c r="A195" s="43" t="s">
        <v>430</v>
      </c>
      <c r="B195" s="32">
        <v>58</v>
      </c>
      <c r="C195" s="13">
        <v>21</v>
      </c>
      <c r="D195" s="13">
        <v>10</v>
      </c>
      <c r="E195" s="13">
        <v>10</v>
      </c>
      <c r="F195" s="13">
        <v>21</v>
      </c>
      <c r="G195" s="13">
        <v>13</v>
      </c>
      <c r="H195" s="13">
        <v>32</v>
      </c>
      <c r="I195" s="13">
        <v>13</v>
      </c>
    </row>
    <row r="196" spans="1:9" ht="15" customHeight="1" x14ac:dyDescent="0.2">
      <c r="A196" s="43"/>
      <c r="B196" s="156"/>
      <c r="C196" s="17"/>
      <c r="D196" s="17"/>
      <c r="E196" s="17"/>
      <c r="F196" s="17"/>
      <c r="G196" s="17"/>
      <c r="H196" s="17"/>
      <c r="I196" s="17"/>
    </row>
    <row r="197" spans="1:9" ht="15" customHeight="1" x14ac:dyDescent="0.2">
      <c r="A197" s="70" t="s">
        <v>45</v>
      </c>
      <c r="B197" s="156">
        <v>1652</v>
      </c>
      <c r="C197" s="17">
        <v>737</v>
      </c>
      <c r="D197" s="17">
        <v>481</v>
      </c>
      <c r="E197" s="17">
        <v>328</v>
      </c>
      <c r="F197" s="17">
        <v>610</v>
      </c>
      <c r="G197" s="17">
        <v>489</v>
      </c>
      <c r="H197" s="17">
        <v>784</v>
      </c>
      <c r="I197" s="17">
        <v>379</v>
      </c>
    </row>
    <row r="198" spans="1:9" ht="15" customHeight="1" x14ac:dyDescent="0.2">
      <c r="A198" s="43" t="s">
        <v>300</v>
      </c>
      <c r="B198" s="32">
        <v>286</v>
      </c>
      <c r="C198" s="13">
        <v>137</v>
      </c>
      <c r="D198" s="13">
        <v>74</v>
      </c>
      <c r="E198" s="13">
        <v>65</v>
      </c>
      <c r="F198" s="13">
        <v>106</v>
      </c>
      <c r="G198" s="13">
        <v>91</v>
      </c>
      <c r="H198" s="13">
        <v>135</v>
      </c>
      <c r="I198" s="13">
        <v>60</v>
      </c>
    </row>
    <row r="199" spans="1:9" ht="15" customHeight="1" x14ac:dyDescent="0.2">
      <c r="A199" s="43" t="s">
        <v>431</v>
      </c>
      <c r="B199" s="32">
        <v>59</v>
      </c>
      <c r="C199" s="13">
        <v>28</v>
      </c>
      <c r="D199" s="13">
        <v>12</v>
      </c>
      <c r="E199" s="13">
        <v>11</v>
      </c>
      <c r="F199" s="13">
        <v>20</v>
      </c>
      <c r="G199" s="13">
        <v>19</v>
      </c>
      <c r="H199" s="13">
        <v>28</v>
      </c>
      <c r="I199" s="13">
        <v>12</v>
      </c>
    </row>
    <row r="200" spans="1:9" ht="15" customHeight="1" x14ac:dyDescent="0.2">
      <c r="A200" s="43" t="s">
        <v>432</v>
      </c>
      <c r="B200" s="32">
        <v>62</v>
      </c>
      <c r="C200" s="13">
        <v>22</v>
      </c>
      <c r="D200" s="13">
        <v>16</v>
      </c>
      <c r="E200" s="13">
        <v>15</v>
      </c>
      <c r="F200" s="13">
        <v>17</v>
      </c>
      <c r="G200" s="13">
        <v>16</v>
      </c>
      <c r="H200" s="13">
        <v>28</v>
      </c>
      <c r="I200" s="13">
        <v>18</v>
      </c>
    </row>
    <row r="201" spans="1:9" ht="15" customHeight="1" x14ac:dyDescent="0.2">
      <c r="A201" s="43" t="s">
        <v>433</v>
      </c>
      <c r="B201" s="32">
        <v>30</v>
      </c>
      <c r="C201" s="13">
        <v>15</v>
      </c>
      <c r="D201" s="13">
        <v>11</v>
      </c>
      <c r="E201" s="13">
        <v>4</v>
      </c>
      <c r="F201" s="13">
        <v>8</v>
      </c>
      <c r="G201" s="13">
        <v>4</v>
      </c>
      <c r="H201" s="13">
        <v>17</v>
      </c>
      <c r="I201" s="13">
        <v>9</v>
      </c>
    </row>
    <row r="202" spans="1:9" ht="15" customHeight="1" x14ac:dyDescent="0.2">
      <c r="A202" s="43" t="s">
        <v>301</v>
      </c>
      <c r="B202" s="32">
        <v>165</v>
      </c>
      <c r="C202" s="13">
        <v>58</v>
      </c>
      <c r="D202" s="13">
        <v>48</v>
      </c>
      <c r="E202" s="13">
        <v>45</v>
      </c>
      <c r="F202" s="13">
        <v>63</v>
      </c>
      <c r="G202" s="13">
        <v>50</v>
      </c>
      <c r="H202" s="13">
        <v>94</v>
      </c>
      <c r="I202" s="13">
        <v>21</v>
      </c>
    </row>
    <row r="203" spans="1:9" ht="15" customHeight="1" x14ac:dyDescent="0.2">
      <c r="A203" s="43" t="s">
        <v>434</v>
      </c>
      <c r="B203" s="32">
        <v>67</v>
      </c>
      <c r="C203" s="13">
        <v>27</v>
      </c>
      <c r="D203" s="13">
        <v>21</v>
      </c>
      <c r="E203" s="13">
        <v>8</v>
      </c>
      <c r="F203" s="13">
        <v>26</v>
      </c>
      <c r="G203" s="13">
        <v>20</v>
      </c>
      <c r="H203" s="13">
        <v>33</v>
      </c>
      <c r="I203" s="13">
        <v>14</v>
      </c>
    </row>
    <row r="204" spans="1:9" ht="15" customHeight="1" x14ac:dyDescent="0.2">
      <c r="A204" s="43" t="s">
        <v>435</v>
      </c>
      <c r="B204" s="32">
        <v>47</v>
      </c>
      <c r="C204" s="13">
        <v>25</v>
      </c>
      <c r="D204" s="13">
        <v>18</v>
      </c>
      <c r="E204" s="13">
        <v>9</v>
      </c>
      <c r="F204" s="13">
        <v>15</v>
      </c>
      <c r="G204" s="13">
        <v>13</v>
      </c>
      <c r="H204" s="13">
        <v>24</v>
      </c>
      <c r="I204" s="13">
        <v>10</v>
      </c>
    </row>
    <row r="205" spans="1:9" ht="15" customHeight="1" x14ac:dyDescent="0.2">
      <c r="A205" s="43" t="s">
        <v>436</v>
      </c>
      <c r="B205" s="32">
        <v>69</v>
      </c>
      <c r="C205" s="13">
        <v>31</v>
      </c>
      <c r="D205" s="13">
        <v>21</v>
      </c>
      <c r="E205" s="13">
        <v>4</v>
      </c>
      <c r="F205" s="13">
        <v>30</v>
      </c>
      <c r="G205" s="13">
        <v>15</v>
      </c>
      <c r="H205" s="13">
        <v>34</v>
      </c>
      <c r="I205" s="13">
        <v>20</v>
      </c>
    </row>
    <row r="206" spans="1:9" ht="15" customHeight="1" x14ac:dyDescent="0.2">
      <c r="A206" s="43" t="s">
        <v>29</v>
      </c>
      <c r="B206" s="32">
        <v>478</v>
      </c>
      <c r="C206" s="13">
        <v>211</v>
      </c>
      <c r="D206" s="13">
        <v>142</v>
      </c>
      <c r="E206" s="13">
        <v>77</v>
      </c>
      <c r="F206" s="13">
        <v>200</v>
      </c>
      <c r="G206" s="13">
        <v>149</v>
      </c>
      <c r="H206" s="13">
        <v>211</v>
      </c>
      <c r="I206" s="13">
        <v>118</v>
      </c>
    </row>
    <row r="207" spans="1:9" ht="15" customHeight="1" x14ac:dyDescent="0.2">
      <c r="A207" s="43" t="s">
        <v>437</v>
      </c>
      <c r="B207" s="32">
        <v>64</v>
      </c>
      <c r="C207" s="13">
        <v>30</v>
      </c>
      <c r="D207" s="13">
        <v>16</v>
      </c>
      <c r="E207" s="13">
        <v>12</v>
      </c>
      <c r="F207" s="13">
        <v>23</v>
      </c>
      <c r="G207" s="13">
        <v>18</v>
      </c>
      <c r="H207" s="13">
        <v>26</v>
      </c>
      <c r="I207" s="13">
        <v>20</v>
      </c>
    </row>
    <row r="208" spans="1:9" ht="15" customHeight="1" x14ac:dyDescent="0.2">
      <c r="A208" s="43" t="s">
        <v>438</v>
      </c>
      <c r="B208" s="32">
        <v>108</v>
      </c>
      <c r="C208" s="13">
        <v>54</v>
      </c>
      <c r="D208" s="13">
        <v>39</v>
      </c>
      <c r="E208" s="13">
        <v>21</v>
      </c>
      <c r="F208" s="13">
        <v>38</v>
      </c>
      <c r="G208" s="13">
        <v>35</v>
      </c>
      <c r="H208" s="13">
        <v>44</v>
      </c>
      <c r="I208" s="13">
        <v>29</v>
      </c>
    </row>
    <row r="209" spans="1:9" ht="15" customHeight="1" x14ac:dyDescent="0.2">
      <c r="A209" s="43" t="s">
        <v>302</v>
      </c>
      <c r="B209" s="32">
        <v>142</v>
      </c>
      <c r="C209" s="13">
        <v>64</v>
      </c>
      <c r="D209" s="13">
        <v>42</v>
      </c>
      <c r="E209" s="13">
        <v>35</v>
      </c>
      <c r="F209" s="13">
        <v>42</v>
      </c>
      <c r="G209" s="13">
        <v>37</v>
      </c>
      <c r="H209" s="13">
        <v>71</v>
      </c>
      <c r="I209" s="13">
        <v>34</v>
      </c>
    </row>
    <row r="210" spans="1:9" ht="15" customHeight="1" x14ac:dyDescent="0.2">
      <c r="A210" s="43" t="s">
        <v>439</v>
      </c>
      <c r="B210" s="32">
        <v>75</v>
      </c>
      <c r="C210" s="13">
        <v>35</v>
      </c>
      <c r="D210" s="13">
        <v>21</v>
      </c>
      <c r="E210" s="13">
        <v>22</v>
      </c>
      <c r="F210" s="13">
        <v>22</v>
      </c>
      <c r="G210" s="13">
        <v>22</v>
      </c>
      <c r="H210" s="13">
        <v>39</v>
      </c>
      <c r="I210" s="13">
        <v>14</v>
      </c>
    </row>
    <row r="211" spans="1:9" ht="15" customHeight="1" x14ac:dyDescent="0.2">
      <c r="A211" s="43"/>
      <c r="B211" s="156"/>
      <c r="C211" s="17"/>
      <c r="D211" s="17"/>
      <c r="E211" s="17"/>
      <c r="F211" s="17"/>
      <c r="G211" s="17"/>
      <c r="H211" s="17"/>
      <c r="I211" s="17"/>
    </row>
    <row r="212" spans="1:9" ht="15" customHeight="1" x14ac:dyDescent="0.2">
      <c r="A212" s="70" t="s">
        <v>46</v>
      </c>
      <c r="B212" s="156">
        <v>2657</v>
      </c>
      <c r="C212" s="17">
        <v>1328</v>
      </c>
      <c r="D212" s="17">
        <v>814</v>
      </c>
      <c r="E212" s="17">
        <v>516</v>
      </c>
      <c r="F212" s="17">
        <v>949</v>
      </c>
      <c r="G212" s="17">
        <v>883</v>
      </c>
      <c r="H212" s="17">
        <v>1333</v>
      </c>
      <c r="I212" s="17">
        <v>441</v>
      </c>
    </row>
    <row r="213" spans="1:9" ht="15" customHeight="1" x14ac:dyDescent="0.2">
      <c r="A213" s="43" t="s">
        <v>470</v>
      </c>
      <c r="B213" s="32">
        <v>69</v>
      </c>
      <c r="C213" s="13">
        <v>41</v>
      </c>
      <c r="D213" s="13">
        <v>21</v>
      </c>
      <c r="E213" s="13">
        <v>7</v>
      </c>
      <c r="F213" s="13">
        <v>29</v>
      </c>
      <c r="G213" s="13">
        <v>23</v>
      </c>
      <c r="H213" s="13">
        <v>30</v>
      </c>
      <c r="I213" s="13">
        <v>16</v>
      </c>
    </row>
    <row r="214" spans="1:9" ht="15" customHeight="1" x14ac:dyDescent="0.2">
      <c r="A214" s="43" t="s">
        <v>440</v>
      </c>
      <c r="B214" s="32">
        <v>99</v>
      </c>
      <c r="C214" s="13">
        <v>49</v>
      </c>
      <c r="D214" s="13">
        <v>33</v>
      </c>
      <c r="E214" s="13">
        <v>14</v>
      </c>
      <c r="F214" s="13">
        <v>41</v>
      </c>
      <c r="G214" s="13">
        <v>42</v>
      </c>
      <c r="H214" s="13">
        <v>44</v>
      </c>
      <c r="I214" s="13">
        <v>13</v>
      </c>
    </row>
    <row r="215" spans="1:9" ht="15" customHeight="1" x14ac:dyDescent="0.2">
      <c r="A215" s="43" t="s">
        <v>441</v>
      </c>
      <c r="B215" s="32">
        <v>87</v>
      </c>
      <c r="C215" s="13">
        <v>46</v>
      </c>
      <c r="D215" s="13">
        <v>34</v>
      </c>
      <c r="E215" s="13">
        <v>17</v>
      </c>
      <c r="F215" s="13">
        <v>33</v>
      </c>
      <c r="G215" s="13">
        <v>30</v>
      </c>
      <c r="H215" s="13">
        <v>44</v>
      </c>
      <c r="I215" s="13">
        <v>13</v>
      </c>
    </row>
    <row r="216" spans="1:9" ht="15" customHeight="1" x14ac:dyDescent="0.2">
      <c r="A216" s="43" t="s">
        <v>279</v>
      </c>
      <c r="B216" s="32">
        <v>356</v>
      </c>
      <c r="C216" s="13">
        <v>168</v>
      </c>
      <c r="D216" s="13">
        <v>91</v>
      </c>
      <c r="E216" s="13">
        <v>61</v>
      </c>
      <c r="F216" s="13">
        <v>140</v>
      </c>
      <c r="G216" s="13">
        <v>133</v>
      </c>
      <c r="H216" s="13">
        <v>169</v>
      </c>
      <c r="I216" s="13">
        <v>54</v>
      </c>
    </row>
    <row r="217" spans="1:9" ht="15" customHeight="1" x14ac:dyDescent="0.2">
      <c r="A217" s="43" t="s">
        <v>442</v>
      </c>
      <c r="B217" s="32">
        <v>55</v>
      </c>
      <c r="C217" s="13">
        <v>38</v>
      </c>
      <c r="D217" s="13">
        <v>16</v>
      </c>
      <c r="E217" s="13">
        <v>7</v>
      </c>
      <c r="F217" s="13">
        <v>24</v>
      </c>
      <c r="G217" s="13">
        <v>13</v>
      </c>
      <c r="H217" s="13">
        <v>33</v>
      </c>
      <c r="I217" s="13">
        <v>9</v>
      </c>
    </row>
    <row r="218" spans="1:9" ht="15" customHeight="1" x14ac:dyDescent="0.2">
      <c r="A218" s="43" t="s">
        <v>24</v>
      </c>
      <c r="B218" s="32">
        <v>1228</v>
      </c>
      <c r="C218" s="13">
        <v>611</v>
      </c>
      <c r="D218" s="13">
        <v>427</v>
      </c>
      <c r="E218" s="13">
        <v>261</v>
      </c>
      <c r="F218" s="13">
        <v>414</v>
      </c>
      <c r="G218" s="13">
        <v>386</v>
      </c>
      <c r="H218" s="13">
        <v>638</v>
      </c>
      <c r="I218" s="13">
        <v>204</v>
      </c>
    </row>
    <row r="219" spans="1:9" ht="15" customHeight="1" x14ac:dyDescent="0.2">
      <c r="A219" s="43" t="s">
        <v>280</v>
      </c>
      <c r="B219" s="32">
        <v>508</v>
      </c>
      <c r="C219" s="13">
        <v>244</v>
      </c>
      <c r="D219" s="13">
        <v>108</v>
      </c>
      <c r="E219" s="13">
        <v>97</v>
      </c>
      <c r="F219" s="13">
        <v>185</v>
      </c>
      <c r="G219" s="13">
        <v>167</v>
      </c>
      <c r="H219" s="13">
        <v>257</v>
      </c>
      <c r="I219" s="13">
        <v>84</v>
      </c>
    </row>
    <row r="220" spans="1:9" ht="15" customHeight="1" x14ac:dyDescent="0.2">
      <c r="A220" s="43" t="s">
        <v>282</v>
      </c>
      <c r="B220" s="32">
        <v>255</v>
      </c>
      <c r="C220" s="13">
        <v>131</v>
      </c>
      <c r="D220" s="13">
        <v>84</v>
      </c>
      <c r="E220" s="13">
        <v>52</v>
      </c>
      <c r="F220" s="13">
        <v>83</v>
      </c>
      <c r="G220" s="13">
        <v>89</v>
      </c>
      <c r="H220" s="13">
        <v>118</v>
      </c>
      <c r="I220" s="13">
        <v>48</v>
      </c>
    </row>
    <row r="221" spans="1:9" ht="15" customHeight="1" x14ac:dyDescent="0.2">
      <c r="A221" s="43"/>
      <c r="B221" s="156"/>
      <c r="C221" s="17"/>
      <c r="D221" s="17"/>
      <c r="E221" s="17"/>
      <c r="F221" s="17"/>
      <c r="G221" s="17"/>
      <c r="H221" s="17"/>
      <c r="I221" s="17"/>
    </row>
    <row r="222" spans="1:9" ht="15" customHeight="1" x14ac:dyDescent="0.2">
      <c r="A222" s="70" t="s">
        <v>43</v>
      </c>
      <c r="B222" s="156">
        <v>11482</v>
      </c>
      <c r="C222" s="17">
        <v>5332</v>
      </c>
      <c r="D222" s="17">
        <v>4734</v>
      </c>
      <c r="E222" s="17">
        <v>2075</v>
      </c>
      <c r="F222" s="17">
        <v>4112</v>
      </c>
      <c r="G222" s="17">
        <v>3720</v>
      </c>
      <c r="H222" s="17">
        <v>5296</v>
      </c>
      <c r="I222" s="17">
        <v>2466</v>
      </c>
    </row>
    <row r="223" spans="1:9" ht="15" customHeight="1" x14ac:dyDescent="0.2">
      <c r="A223" s="43" t="s">
        <v>443</v>
      </c>
      <c r="B223" s="32">
        <v>85</v>
      </c>
      <c r="C223" s="13">
        <v>41</v>
      </c>
      <c r="D223" s="13">
        <v>20</v>
      </c>
      <c r="E223" s="13">
        <v>18</v>
      </c>
      <c r="F223" s="13">
        <v>23</v>
      </c>
      <c r="G223" s="13">
        <v>27</v>
      </c>
      <c r="H223" s="13">
        <v>43</v>
      </c>
      <c r="I223" s="13">
        <v>15</v>
      </c>
    </row>
    <row r="224" spans="1:9" ht="15" customHeight="1" x14ac:dyDescent="0.2">
      <c r="A224" s="43" t="s">
        <v>444</v>
      </c>
      <c r="B224" s="32">
        <v>227</v>
      </c>
      <c r="C224" s="13">
        <v>107</v>
      </c>
      <c r="D224" s="13">
        <v>85</v>
      </c>
      <c r="E224" s="13">
        <v>41</v>
      </c>
      <c r="F224" s="13">
        <v>90</v>
      </c>
      <c r="G224" s="13">
        <v>64</v>
      </c>
      <c r="H224" s="13">
        <v>110</v>
      </c>
      <c r="I224" s="13">
        <v>53</v>
      </c>
    </row>
    <row r="225" spans="1:9" ht="15" customHeight="1" x14ac:dyDescent="0.2">
      <c r="A225" s="43" t="s">
        <v>445</v>
      </c>
      <c r="B225" s="32">
        <v>64</v>
      </c>
      <c r="C225" s="13">
        <v>32</v>
      </c>
      <c r="D225" s="13">
        <v>21</v>
      </c>
      <c r="E225" s="13">
        <v>16</v>
      </c>
      <c r="F225" s="13">
        <v>16</v>
      </c>
      <c r="G225" s="13">
        <v>20</v>
      </c>
      <c r="H225" s="13">
        <v>29</v>
      </c>
      <c r="I225" s="13">
        <v>15</v>
      </c>
    </row>
    <row r="226" spans="1:9" ht="15" customHeight="1" x14ac:dyDescent="0.2">
      <c r="A226" s="43" t="s">
        <v>446</v>
      </c>
      <c r="B226" s="32">
        <v>108</v>
      </c>
      <c r="C226" s="13">
        <v>44</v>
      </c>
      <c r="D226" s="13">
        <v>40</v>
      </c>
      <c r="E226" s="13">
        <v>26</v>
      </c>
      <c r="F226" s="13">
        <v>43</v>
      </c>
      <c r="G226" s="13">
        <v>24</v>
      </c>
      <c r="H226" s="13">
        <v>54</v>
      </c>
      <c r="I226" s="13">
        <v>30</v>
      </c>
    </row>
    <row r="227" spans="1:9" ht="15" customHeight="1" x14ac:dyDescent="0.2">
      <c r="A227" s="43" t="s">
        <v>447</v>
      </c>
      <c r="B227" s="32">
        <v>106</v>
      </c>
      <c r="C227" s="13">
        <v>54</v>
      </c>
      <c r="D227" s="13">
        <v>32</v>
      </c>
      <c r="E227" s="13">
        <v>19</v>
      </c>
      <c r="F227" s="13">
        <v>43</v>
      </c>
      <c r="G227" s="13">
        <v>23</v>
      </c>
      <c r="H227" s="13">
        <v>55</v>
      </c>
      <c r="I227" s="13">
        <v>28</v>
      </c>
    </row>
    <row r="228" spans="1:9" ht="15" customHeight="1" x14ac:dyDescent="0.2">
      <c r="A228" s="43" t="s">
        <v>287</v>
      </c>
      <c r="B228" s="32">
        <v>664</v>
      </c>
      <c r="C228" s="13">
        <v>300</v>
      </c>
      <c r="D228" s="13">
        <v>240</v>
      </c>
      <c r="E228" s="13">
        <v>124</v>
      </c>
      <c r="F228" s="13">
        <v>257</v>
      </c>
      <c r="G228" s="13">
        <v>200</v>
      </c>
      <c r="H228" s="13">
        <v>346</v>
      </c>
      <c r="I228" s="13">
        <v>118</v>
      </c>
    </row>
    <row r="229" spans="1:9" ht="15" customHeight="1" x14ac:dyDescent="0.2">
      <c r="A229" s="43" t="s">
        <v>288</v>
      </c>
      <c r="B229" s="32">
        <v>377</v>
      </c>
      <c r="C229" s="13">
        <v>185</v>
      </c>
      <c r="D229" s="13">
        <v>168</v>
      </c>
      <c r="E229" s="13">
        <v>88</v>
      </c>
      <c r="F229" s="13">
        <v>118</v>
      </c>
      <c r="G229" s="13">
        <v>155</v>
      </c>
      <c r="H229" s="13">
        <v>155</v>
      </c>
      <c r="I229" s="13">
        <v>67</v>
      </c>
    </row>
    <row r="230" spans="1:9" ht="15" customHeight="1" x14ac:dyDescent="0.2">
      <c r="A230" s="43" t="s">
        <v>448</v>
      </c>
      <c r="B230" s="32">
        <v>30</v>
      </c>
      <c r="C230" s="13">
        <v>14</v>
      </c>
      <c r="D230" s="13">
        <v>9</v>
      </c>
      <c r="E230" s="13">
        <v>10</v>
      </c>
      <c r="F230" s="13">
        <v>11</v>
      </c>
      <c r="G230" s="13" t="s">
        <v>262</v>
      </c>
      <c r="H230" s="13">
        <v>18</v>
      </c>
      <c r="I230" s="13">
        <v>12</v>
      </c>
    </row>
    <row r="231" spans="1:9" ht="15" customHeight="1" x14ac:dyDescent="0.2">
      <c r="A231" s="43" t="s">
        <v>449</v>
      </c>
      <c r="B231" s="32">
        <v>132</v>
      </c>
      <c r="C231" s="13">
        <v>66</v>
      </c>
      <c r="D231" s="13">
        <v>49</v>
      </c>
      <c r="E231" s="13">
        <v>22</v>
      </c>
      <c r="F231" s="13">
        <v>45</v>
      </c>
      <c r="G231" s="13">
        <v>40</v>
      </c>
      <c r="H231" s="13">
        <v>64</v>
      </c>
      <c r="I231" s="13">
        <v>28</v>
      </c>
    </row>
    <row r="232" spans="1:9" ht="15" customHeight="1" x14ac:dyDescent="0.2">
      <c r="A232" s="43" t="s">
        <v>450</v>
      </c>
      <c r="B232" s="32">
        <v>234</v>
      </c>
      <c r="C232" s="13">
        <v>109</v>
      </c>
      <c r="D232" s="13">
        <v>72</v>
      </c>
      <c r="E232" s="13">
        <v>49</v>
      </c>
      <c r="F232" s="13">
        <v>78</v>
      </c>
      <c r="G232" s="13">
        <v>93</v>
      </c>
      <c r="H232" s="13">
        <v>100</v>
      </c>
      <c r="I232" s="13">
        <v>41</v>
      </c>
    </row>
    <row r="233" spans="1:9" ht="15" customHeight="1" x14ac:dyDescent="0.2">
      <c r="A233" s="43" t="s">
        <v>289</v>
      </c>
      <c r="B233" s="32">
        <v>569</v>
      </c>
      <c r="C233" s="13">
        <v>256</v>
      </c>
      <c r="D233" s="13">
        <v>239</v>
      </c>
      <c r="E233" s="13">
        <v>107</v>
      </c>
      <c r="F233" s="13">
        <v>209</v>
      </c>
      <c r="G233" s="13">
        <v>184</v>
      </c>
      <c r="H233" s="13">
        <v>302</v>
      </c>
      <c r="I233" s="13">
        <v>83</v>
      </c>
    </row>
    <row r="234" spans="1:9" ht="15" customHeight="1" x14ac:dyDescent="0.2">
      <c r="A234" s="43" t="s">
        <v>451</v>
      </c>
      <c r="B234" s="32">
        <v>115</v>
      </c>
      <c r="C234" s="13">
        <v>56</v>
      </c>
      <c r="D234" s="13">
        <v>49</v>
      </c>
      <c r="E234" s="13">
        <v>26</v>
      </c>
      <c r="F234" s="13">
        <v>41</v>
      </c>
      <c r="G234" s="13">
        <v>30</v>
      </c>
      <c r="H234" s="13">
        <v>57</v>
      </c>
      <c r="I234" s="13">
        <v>28</v>
      </c>
    </row>
    <row r="235" spans="1:9" ht="15" customHeight="1" x14ac:dyDescent="0.2">
      <c r="A235" s="43" t="s">
        <v>26</v>
      </c>
      <c r="B235" s="32">
        <v>7028</v>
      </c>
      <c r="C235" s="13">
        <v>3271</v>
      </c>
      <c r="D235" s="13">
        <v>3106</v>
      </c>
      <c r="E235" s="13">
        <v>1199</v>
      </c>
      <c r="F235" s="13">
        <v>2490</v>
      </c>
      <c r="G235" s="13">
        <v>2368</v>
      </c>
      <c r="H235" s="13">
        <v>3053</v>
      </c>
      <c r="I235" s="13">
        <v>1607</v>
      </c>
    </row>
    <row r="236" spans="1:9" ht="15" customHeight="1" x14ac:dyDescent="0.2">
      <c r="A236" s="43" t="s">
        <v>452</v>
      </c>
      <c r="B236" s="32">
        <v>77</v>
      </c>
      <c r="C236" s="13">
        <v>31</v>
      </c>
      <c r="D236" s="13">
        <v>24</v>
      </c>
      <c r="E236" s="13">
        <v>11</v>
      </c>
      <c r="F236" s="13">
        <v>41</v>
      </c>
      <c r="G236" s="13">
        <v>14</v>
      </c>
      <c r="H236" s="13">
        <v>42</v>
      </c>
      <c r="I236" s="13">
        <v>21</v>
      </c>
    </row>
    <row r="237" spans="1:9" ht="15" customHeight="1" x14ac:dyDescent="0.2">
      <c r="A237" s="43" t="s">
        <v>291</v>
      </c>
      <c r="B237" s="32">
        <v>213</v>
      </c>
      <c r="C237" s="13">
        <v>101</v>
      </c>
      <c r="D237" s="13">
        <v>53</v>
      </c>
      <c r="E237" s="13">
        <v>38</v>
      </c>
      <c r="F237" s="13">
        <v>86</v>
      </c>
      <c r="G237" s="13">
        <v>60</v>
      </c>
      <c r="H237" s="13">
        <v>109</v>
      </c>
      <c r="I237" s="13">
        <v>44</v>
      </c>
    </row>
    <row r="238" spans="1:9" ht="15" customHeight="1" x14ac:dyDescent="0.2">
      <c r="A238" s="43" t="s">
        <v>453</v>
      </c>
      <c r="B238" s="32">
        <v>106</v>
      </c>
      <c r="C238" s="13">
        <v>47</v>
      </c>
      <c r="D238" s="13">
        <v>45</v>
      </c>
      <c r="E238" s="13">
        <v>20</v>
      </c>
      <c r="F238" s="13">
        <v>41</v>
      </c>
      <c r="G238" s="13">
        <v>27</v>
      </c>
      <c r="H238" s="13">
        <v>55</v>
      </c>
      <c r="I238" s="13">
        <v>24</v>
      </c>
    </row>
    <row r="239" spans="1:9" ht="15" customHeight="1" x14ac:dyDescent="0.2">
      <c r="A239" s="43" t="s">
        <v>454</v>
      </c>
      <c r="B239" s="32">
        <v>291</v>
      </c>
      <c r="C239" s="13">
        <v>141</v>
      </c>
      <c r="D239" s="13">
        <v>111</v>
      </c>
      <c r="E239" s="13">
        <v>49</v>
      </c>
      <c r="F239" s="13">
        <v>116</v>
      </c>
      <c r="G239" s="13">
        <v>80</v>
      </c>
      <c r="H239" s="13">
        <v>150</v>
      </c>
      <c r="I239" s="13">
        <v>61</v>
      </c>
    </row>
    <row r="240" spans="1:9" ht="15" customHeight="1" x14ac:dyDescent="0.2">
      <c r="A240" s="43" t="s">
        <v>455</v>
      </c>
      <c r="B240" s="32">
        <v>152</v>
      </c>
      <c r="C240" s="13">
        <v>84</v>
      </c>
      <c r="D240" s="13">
        <v>59</v>
      </c>
      <c r="E240" s="13">
        <v>27</v>
      </c>
      <c r="F240" s="13">
        <v>51</v>
      </c>
      <c r="G240" s="13">
        <v>41</v>
      </c>
      <c r="H240" s="13">
        <v>75</v>
      </c>
      <c r="I240" s="13">
        <v>36</v>
      </c>
    </row>
    <row r="241" spans="1:9" ht="15" customHeight="1" x14ac:dyDescent="0.2">
      <c r="A241" s="43" t="s">
        <v>456</v>
      </c>
      <c r="B241" s="32">
        <v>91</v>
      </c>
      <c r="C241" s="13">
        <v>35</v>
      </c>
      <c r="D241" s="13">
        <v>33</v>
      </c>
      <c r="E241" s="13">
        <v>22</v>
      </c>
      <c r="F241" s="13">
        <v>38</v>
      </c>
      <c r="G241" s="13">
        <v>30</v>
      </c>
      <c r="H241" s="13">
        <v>49</v>
      </c>
      <c r="I241" s="13">
        <v>12</v>
      </c>
    </row>
    <row r="242" spans="1:9" ht="15" customHeight="1" x14ac:dyDescent="0.2">
      <c r="A242" s="43" t="s">
        <v>457</v>
      </c>
      <c r="B242" s="32">
        <v>210</v>
      </c>
      <c r="C242" s="13">
        <v>95</v>
      </c>
      <c r="D242" s="13">
        <v>75</v>
      </c>
      <c r="E242" s="13">
        <v>45</v>
      </c>
      <c r="F242" s="13">
        <v>60</v>
      </c>
      <c r="G242" s="13">
        <v>77</v>
      </c>
      <c r="H242" s="13">
        <v>93</v>
      </c>
      <c r="I242" s="13">
        <v>40</v>
      </c>
    </row>
    <row r="243" spans="1:9" ht="15" customHeight="1" x14ac:dyDescent="0.2">
      <c r="A243" s="43" t="s">
        <v>458</v>
      </c>
      <c r="B243" s="32">
        <v>85</v>
      </c>
      <c r="C243" s="13">
        <v>40</v>
      </c>
      <c r="D243" s="13">
        <v>28</v>
      </c>
      <c r="E243" s="13">
        <v>22</v>
      </c>
      <c r="F243" s="13">
        <v>29</v>
      </c>
      <c r="G243" s="13">
        <v>25</v>
      </c>
      <c r="H243" s="13">
        <v>54</v>
      </c>
      <c r="I243" s="13">
        <v>6</v>
      </c>
    </row>
    <row r="244" spans="1:9" ht="15" customHeight="1" x14ac:dyDescent="0.2">
      <c r="A244" s="43" t="s">
        <v>459</v>
      </c>
      <c r="B244" s="32">
        <v>72</v>
      </c>
      <c r="C244" s="13">
        <v>32</v>
      </c>
      <c r="D244" s="13">
        <v>24</v>
      </c>
      <c r="E244" s="13">
        <v>11</v>
      </c>
      <c r="F244" s="13">
        <v>31</v>
      </c>
      <c r="G244" s="13">
        <v>21</v>
      </c>
      <c r="H244" s="13">
        <v>25</v>
      </c>
      <c r="I244" s="13">
        <v>26</v>
      </c>
    </row>
    <row r="245" spans="1:9" ht="15" customHeight="1" x14ac:dyDescent="0.2">
      <c r="A245" s="43" t="s">
        <v>460</v>
      </c>
      <c r="B245" s="32">
        <v>61</v>
      </c>
      <c r="C245" s="13">
        <v>30</v>
      </c>
      <c r="D245" s="13">
        <v>19</v>
      </c>
      <c r="E245" s="13">
        <v>11</v>
      </c>
      <c r="F245" s="13">
        <v>20</v>
      </c>
      <c r="G245" s="13">
        <v>17</v>
      </c>
      <c r="H245" s="13">
        <v>37</v>
      </c>
      <c r="I245" s="13">
        <v>7</v>
      </c>
    </row>
    <row r="246" spans="1:9" ht="15" customHeight="1" x14ac:dyDescent="0.2">
      <c r="A246" s="43" t="s">
        <v>461</v>
      </c>
      <c r="B246" s="32">
        <v>85</v>
      </c>
      <c r="C246" s="13">
        <v>37</v>
      </c>
      <c r="D246" s="13">
        <v>36</v>
      </c>
      <c r="E246" s="13">
        <v>16</v>
      </c>
      <c r="F246" s="13">
        <v>24</v>
      </c>
      <c r="G246" s="13">
        <v>17</v>
      </c>
      <c r="H246" s="13">
        <v>50</v>
      </c>
      <c r="I246" s="13">
        <v>18</v>
      </c>
    </row>
    <row r="247" spans="1:9" ht="15" customHeight="1" x14ac:dyDescent="0.2">
      <c r="A247" s="43" t="s">
        <v>293</v>
      </c>
      <c r="B247" s="32">
        <v>300</v>
      </c>
      <c r="C247" s="13">
        <v>124</v>
      </c>
      <c r="D247" s="13">
        <v>97</v>
      </c>
      <c r="E247" s="13">
        <v>58</v>
      </c>
      <c r="F247" s="13">
        <v>111</v>
      </c>
      <c r="G247" s="13">
        <v>83</v>
      </c>
      <c r="H247" s="13">
        <v>171</v>
      </c>
      <c r="I247" s="13">
        <v>46</v>
      </c>
    </row>
    <row r="248" spans="1:9" ht="15" customHeight="1" x14ac:dyDescent="0.2">
      <c r="A248" s="43"/>
      <c r="B248" s="213"/>
      <c r="C248" s="131"/>
      <c r="D248" s="131"/>
      <c r="E248" s="214"/>
      <c r="F248" s="131"/>
      <c r="G248" s="131"/>
      <c r="H248" s="131"/>
      <c r="I248" s="131"/>
    </row>
    <row r="249" spans="1:9" ht="15" customHeight="1" x14ac:dyDescent="0.2">
      <c r="A249" s="157" t="s">
        <v>65</v>
      </c>
      <c r="B249" s="215">
        <v>2324</v>
      </c>
      <c r="C249" s="216">
        <v>1262</v>
      </c>
      <c r="D249" s="216">
        <v>294</v>
      </c>
      <c r="E249" s="216">
        <v>561</v>
      </c>
      <c r="F249" s="216">
        <v>467</v>
      </c>
      <c r="G249" s="216">
        <v>1895</v>
      </c>
      <c r="H249" s="216">
        <v>80</v>
      </c>
      <c r="I249" s="216">
        <v>349</v>
      </c>
    </row>
    <row r="250" spans="1:9" ht="15" customHeight="1" x14ac:dyDescent="0.2">
      <c r="A250" s="43"/>
    </row>
    <row r="251" spans="1:9" ht="15" customHeight="1" x14ac:dyDescent="0.2">
      <c r="A251" s="43"/>
    </row>
  </sheetData>
  <mergeCells count="1">
    <mergeCell ref="B3:I3"/>
  </mergeCells>
  <hyperlinks>
    <hyperlink ref="K3" location="Kazalo!A1" display="nazaj na kazalo" xr:uid="{00000000-0004-0000-3200-000000000000}"/>
  </hyperlinks>
  <pageMargins left="0.43307086614173229" right="0.43307086614173229" top="0.70866141732283472" bottom="0.7086614173228347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showGridLines="0" tabSelected="1" workbookViewId="0"/>
  </sheetViews>
  <sheetFormatPr defaultColWidth="9.109375" defaultRowHeight="15" customHeight="1" x14ac:dyDescent="0.2"/>
  <cols>
    <col min="1" max="1" width="17.6640625" style="6" customWidth="1"/>
    <col min="2" max="4" width="8.33203125" style="6" customWidth="1"/>
    <col min="5" max="5" width="10" style="6" bestFit="1" customWidth="1"/>
    <col min="6" max="8" width="7.6640625" style="6" customWidth="1"/>
    <col min="9" max="10" width="8.33203125" style="6" customWidth="1"/>
    <col min="11" max="16384" width="9.109375" style="6"/>
  </cols>
  <sheetData>
    <row r="1" spans="1:10" ht="15" customHeight="1" x14ac:dyDescent="0.25">
      <c r="A1" s="9" t="s">
        <v>517</v>
      </c>
      <c r="B1" s="1"/>
      <c r="C1" s="1"/>
      <c r="D1" s="1"/>
      <c r="E1" s="1"/>
      <c r="F1" s="1"/>
      <c r="G1" s="1"/>
      <c r="H1" s="1"/>
      <c r="I1" s="1"/>
      <c r="J1" s="1"/>
    </row>
    <row r="2" spans="1:10" ht="15" customHeight="1" x14ac:dyDescent="0.25">
      <c r="A2" s="1"/>
      <c r="B2" s="1"/>
      <c r="C2" s="1"/>
      <c r="D2" s="1"/>
      <c r="E2" s="1"/>
      <c r="F2" s="1"/>
      <c r="G2" s="1"/>
      <c r="H2"/>
      <c r="I2" s="1"/>
      <c r="J2" s="1"/>
    </row>
    <row r="3" spans="1:10" ht="28.5" customHeight="1" x14ac:dyDescent="0.2">
      <c r="A3" s="169" t="s">
        <v>64</v>
      </c>
      <c r="B3" s="264" t="s">
        <v>535</v>
      </c>
      <c r="C3" s="265" t="s">
        <v>540</v>
      </c>
      <c r="D3" s="265" t="s">
        <v>551</v>
      </c>
      <c r="E3" s="251" t="s">
        <v>589</v>
      </c>
      <c r="F3" s="265" t="s">
        <v>582</v>
      </c>
      <c r="G3" s="265" t="s">
        <v>583</v>
      </c>
      <c r="H3" s="265" t="s">
        <v>587</v>
      </c>
      <c r="I3" s="2"/>
      <c r="J3" s="2"/>
    </row>
    <row r="4" spans="1:10" ht="15" customHeight="1" x14ac:dyDescent="0.2">
      <c r="A4" s="21" t="s">
        <v>22</v>
      </c>
      <c r="B4" s="74">
        <v>5.7900250988678774</v>
      </c>
      <c r="C4" s="75">
        <v>4.9579277451933148</v>
      </c>
      <c r="D4" s="75">
        <v>4.6447247052707414</v>
      </c>
      <c r="E4" s="103">
        <v>4.6036138587178286</v>
      </c>
      <c r="F4" s="76">
        <v>4.614007508496563</v>
      </c>
      <c r="G4" s="76">
        <v>4.6226927417384864</v>
      </c>
      <c r="H4" s="79">
        <v>4.7728551136938462</v>
      </c>
      <c r="I4" s="2"/>
      <c r="J4" s="2"/>
    </row>
    <row r="5" spans="1:10" ht="12.75" customHeight="1" x14ac:dyDescent="0.2">
      <c r="A5" s="11"/>
      <c r="B5" s="77"/>
      <c r="C5" s="78"/>
      <c r="D5" s="78"/>
      <c r="E5" s="104"/>
      <c r="F5" s="79"/>
      <c r="G5" s="79"/>
      <c r="H5" s="79"/>
      <c r="I5" s="2"/>
      <c r="J5" s="2"/>
    </row>
    <row r="6" spans="1:10" ht="15" customHeight="1" x14ac:dyDescent="0.2">
      <c r="A6" s="18" t="s">
        <v>23</v>
      </c>
      <c r="B6" s="80">
        <v>6.5709808602880084</v>
      </c>
      <c r="C6" s="81">
        <v>5.7621993915700562</v>
      </c>
      <c r="D6" s="81">
        <v>5.2794663745326709</v>
      </c>
      <c r="E6" s="105">
        <v>5.2454234220850697</v>
      </c>
      <c r="F6" s="81">
        <v>5.2729898114769824</v>
      </c>
      <c r="G6" s="81">
        <v>5.1470217125783559</v>
      </c>
      <c r="H6" s="81">
        <v>5.261611412823215</v>
      </c>
      <c r="I6" s="3"/>
      <c r="J6" s="3"/>
    </row>
    <row r="7" spans="1:10" ht="15" customHeight="1" x14ac:dyDescent="0.2">
      <c r="A7" s="18" t="s">
        <v>24</v>
      </c>
      <c r="B7" s="80">
        <v>5.32353023437937</v>
      </c>
      <c r="C7" s="81">
        <v>4.5451758267821303</v>
      </c>
      <c r="D7" s="81">
        <v>4.2595033944997285</v>
      </c>
      <c r="E7" s="105">
        <v>4.2493185795079009</v>
      </c>
      <c r="F7" s="81">
        <v>4.2037019117789356</v>
      </c>
      <c r="G7" s="81">
        <v>4.3462623803463734</v>
      </c>
      <c r="H7" s="81">
        <v>4.4605550790005255</v>
      </c>
      <c r="I7" s="3"/>
      <c r="J7" s="3"/>
    </row>
    <row r="8" spans="1:10" ht="15" customHeight="1" x14ac:dyDescent="0.2">
      <c r="A8" s="18" t="s">
        <v>25</v>
      </c>
      <c r="B8" s="80">
        <v>3.5722468370424032</v>
      </c>
      <c r="C8" s="81">
        <v>3.0192086418814505</v>
      </c>
      <c r="D8" s="81">
        <v>2.9693440821313746</v>
      </c>
      <c r="E8" s="105">
        <v>3.0231265535928422</v>
      </c>
      <c r="F8" s="81">
        <v>2.9898898569784649</v>
      </c>
      <c r="G8" s="81">
        <v>3.0034627675424628</v>
      </c>
      <c r="H8" s="81">
        <v>3.2109053497942388</v>
      </c>
      <c r="I8" s="3"/>
      <c r="J8" s="3"/>
    </row>
    <row r="9" spans="1:10" ht="15" customHeight="1" x14ac:dyDescent="0.2">
      <c r="A9" s="18" t="s">
        <v>26</v>
      </c>
      <c r="B9" s="80">
        <v>5.4635676146596657</v>
      </c>
      <c r="C9" s="81">
        <v>4.5203018491226992</v>
      </c>
      <c r="D9" s="81">
        <v>4.2110216450290796</v>
      </c>
      <c r="E9" s="105">
        <v>4.1496025673237256</v>
      </c>
      <c r="F9" s="81">
        <v>4.2245549914936129</v>
      </c>
      <c r="G9" s="81">
        <v>4.19434918970091</v>
      </c>
      <c r="H9" s="81">
        <v>4.2339150144737561</v>
      </c>
      <c r="I9" s="4"/>
      <c r="J9" s="4"/>
    </row>
    <row r="10" spans="1:10" ht="15" customHeight="1" x14ac:dyDescent="0.2">
      <c r="A10" s="18" t="s">
        <v>27</v>
      </c>
      <c r="B10" s="80">
        <v>7.2323707196683111</v>
      </c>
      <c r="C10" s="81">
        <v>6.0414879761110578</v>
      </c>
      <c r="D10" s="81">
        <v>5.6562719834345696</v>
      </c>
      <c r="E10" s="105">
        <v>5.7747627034472417</v>
      </c>
      <c r="F10" s="81">
        <v>5.7233496617681361</v>
      </c>
      <c r="G10" s="81">
        <v>5.7059294722527518</v>
      </c>
      <c r="H10" s="81">
        <v>5.8476847253715123</v>
      </c>
      <c r="I10" s="4"/>
      <c r="J10" s="4"/>
    </row>
    <row r="11" spans="1:10" ht="15" customHeight="1" x14ac:dyDescent="0.2">
      <c r="A11" s="18" t="s">
        <v>28</v>
      </c>
      <c r="B11" s="80">
        <v>7.8261640169440456</v>
      </c>
      <c r="C11" s="81">
        <v>6.8772299047274874</v>
      </c>
      <c r="D11" s="81">
        <v>6.5460307018707242</v>
      </c>
      <c r="E11" s="105">
        <v>5.9838061773771756</v>
      </c>
      <c r="F11" s="81">
        <v>5.5792972459639127</v>
      </c>
      <c r="G11" s="81">
        <v>5.6316459245519059</v>
      </c>
      <c r="H11" s="81">
        <v>5.9848059740147628</v>
      </c>
      <c r="I11" s="5"/>
      <c r="J11" s="5"/>
    </row>
    <row r="12" spans="1:10" ht="15" customHeight="1" x14ac:dyDescent="0.2">
      <c r="A12" s="18" t="s">
        <v>29</v>
      </c>
      <c r="B12" s="80">
        <v>3.9179226100858342</v>
      </c>
      <c r="C12" s="81">
        <v>3.2961238675099023</v>
      </c>
      <c r="D12" s="81">
        <v>3.0307422559906487</v>
      </c>
      <c r="E12" s="105">
        <v>2.9152956778891328</v>
      </c>
      <c r="F12" s="81">
        <v>2.9802445907808091</v>
      </c>
      <c r="G12" s="81">
        <v>3.0530474040632054</v>
      </c>
      <c r="H12" s="81">
        <v>3.0913649130082375</v>
      </c>
      <c r="I12" s="5"/>
      <c r="J12" s="5"/>
    </row>
    <row r="13" spans="1:10" ht="15" customHeight="1" x14ac:dyDescent="0.2">
      <c r="A13" s="18" t="s">
        <v>30</v>
      </c>
      <c r="B13" s="80">
        <v>5.7115074784783335</v>
      </c>
      <c r="C13" s="81">
        <v>5.1369067337397487</v>
      </c>
      <c r="D13" s="81">
        <v>4.8449361387900094</v>
      </c>
      <c r="E13" s="105">
        <v>4.6676271267330049</v>
      </c>
      <c r="F13" s="81">
        <v>4.5369529204296484</v>
      </c>
      <c r="G13" s="81">
        <v>4.4935818690024751</v>
      </c>
      <c r="H13" s="81">
        <v>4.5383997859245389</v>
      </c>
      <c r="I13" s="5"/>
      <c r="J13" s="5"/>
    </row>
    <row r="14" spans="1:10" ht="15" customHeight="1" x14ac:dyDescent="0.2">
      <c r="A14" s="18" t="s">
        <v>31</v>
      </c>
      <c r="B14" s="80">
        <v>5.7272035796084699</v>
      </c>
      <c r="C14" s="81">
        <v>4.6242481155300625</v>
      </c>
      <c r="D14" s="81">
        <v>4.4747885898592363</v>
      </c>
      <c r="E14" s="105">
        <v>4.4629994595161131</v>
      </c>
      <c r="F14" s="81">
        <v>4.3163875156791853</v>
      </c>
      <c r="G14" s="81">
        <v>4.3416335150532879</v>
      </c>
      <c r="H14" s="81">
        <v>4.4685990338164245</v>
      </c>
      <c r="I14" s="5"/>
      <c r="J14" s="5"/>
    </row>
    <row r="15" spans="1:10" ht="15" customHeight="1" x14ac:dyDescent="0.2">
      <c r="A15" s="18" t="s">
        <v>32</v>
      </c>
      <c r="B15" s="80">
        <v>7.2945077144140544</v>
      </c>
      <c r="C15" s="81">
        <v>6.4170515167913251</v>
      </c>
      <c r="D15" s="81">
        <v>5.7782575234142373</v>
      </c>
      <c r="E15" s="105">
        <v>5.1244778737752865</v>
      </c>
      <c r="F15" s="81">
        <v>4.8585888657338501</v>
      </c>
      <c r="G15" s="81">
        <v>4.8298834166071858</v>
      </c>
      <c r="H15" s="81">
        <v>4.9901510177281683</v>
      </c>
      <c r="I15" s="5"/>
      <c r="J15" s="5"/>
    </row>
    <row r="16" spans="1:10" ht="15" customHeight="1" x14ac:dyDescent="0.2">
      <c r="A16" s="18" t="s">
        <v>33</v>
      </c>
      <c r="B16" s="80">
        <v>6.4980477721635275</v>
      </c>
      <c r="C16" s="81">
        <v>5.3521890518865227</v>
      </c>
      <c r="D16" s="81">
        <v>4.9664671274935248</v>
      </c>
      <c r="E16" s="105">
        <v>4.6661205842312929</v>
      </c>
      <c r="F16" s="81">
        <v>4.7725860997998488</v>
      </c>
      <c r="G16" s="81">
        <v>4.6885789255627675</v>
      </c>
      <c r="H16" s="81">
        <v>4.8248192854425342</v>
      </c>
      <c r="I16" s="5"/>
      <c r="J16" s="5"/>
    </row>
    <row r="17" spans="1:10" ht="15" customHeight="1" x14ac:dyDescent="0.2">
      <c r="A17" s="25" t="s">
        <v>34</v>
      </c>
      <c r="B17" s="82">
        <v>5.7980024208090768</v>
      </c>
      <c r="C17" s="83">
        <v>5.2103462629459232</v>
      </c>
      <c r="D17" s="83">
        <v>4.6404749949926885</v>
      </c>
      <c r="E17" s="106">
        <v>4.5308697536420306</v>
      </c>
      <c r="F17" s="83">
        <v>4.6626951109927779</v>
      </c>
      <c r="G17" s="83">
        <v>4.7131215699318139</v>
      </c>
      <c r="H17" s="83">
        <v>5.0196588031454086</v>
      </c>
      <c r="I17" s="5"/>
      <c r="J17" s="5"/>
    </row>
    <row r="18" spans="1:10" ht="3.75" customHeight="1" x14ac:dyDescent="0.2">
      <c r="A18" s="10"/>
      <c r="B18" s="10"/>
      <c r="C18" s="10"/>
      <c r="D18" s="10"/>
      <c r="E18" s="10"/>
      <c r="F18" s="10"/>
      <c r="G18" s="10"/>
      <c r="H18" s="10"/>
    </row>
    <row r="19" spans="1:10" ht="8.25" customHeight="1" x14ac:dyDescent="0.2">
      <c r="A19" s="10"/>
      <c r="B19" s="10"/>
      <c r="C19" s="10"/>
      <c r="D19" s="10"/>
      <c r="E19" s="10"/>
      <c r="F19" s="10"/>
      <c r="G19" s="10"/>
      <c r="H19" s="10"/>
    </row>
    <row r="20" spans="1:10" ht="15" customHeight="1" x14ac:dyDescent="0.2">
      <c r="A20" s="268" t="s">
        <v>518</v>
      </c>
    </row>
    <row r="21" spans="1:10" ht="15" customHeight="1" x14ac:dyDescent="0.2">
      <c r="A21" s="269" t="s">
        <v>519</v>
      </c>
    </row>
    <row r="22" spans="1:10" ht="15" customHeight="1" x14ac:dyDescent="0.2">
      <c r="A22" s="269"/>
    </row>
    <row r="23" spans="1:10" ht="15" customHeight="1" x14ac:dyDescent="0.25">
      <c r="A23" s="68" t="s">
        <v>147</v>
      </c>
    </row>
  </sheetData>
  <hyperlinks>
    <hyperlink ref="A23" location="Kazalo!A1" display="nazaj na kazalo" xr:uid="{00000000-0004-0000-0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showGridLines="0" tabSelected="1" workbookViewId="0"/>
  </sheetViews>
  <sheetFormatPr defaultColWidth="9.109375" defaultRowHeight="15" customHeight="1" x14ac:dyDescent="0.2"/>
  <cols>
    <col min="1" max="1" width="14" style="6" customWidth="1"/>
    <col min="2" max="4" width="7.5546875" style="6" customWidth="1"/>
    <col min="5" max="7" width="9.33203125" style="6" customWidth="1"/>
    <col min="8" max="10" width="9.88671875" style="6" customWidth="1"/>
    <col min="11" max="12" width="8.33203125" style="6" customWidth="1"/>
    <col min="13" max="13" width="9.109375" style="6"/>
    <col min="14" max="14" width="25.88671875" style="6" customWidth="1"/>
    <col min="15" max="15" width="9.109375" style="6"/>
    <col min="16" max="16" width="11.5546875" style="6" bestFit="1" customWidth="1"/>
    <col min="17" max="16384" width="9.109375" style="6"/>
  </cols>
  <sheetData>
    <row r="1" spans="1:16" ht="15" customHeight="1" x14ac:dyDescent="0.25">
      <c r="A1" s="9" t="s">
        <v>473</v>
      </c>
      <c r="B1" s="1"/>
      <c r="C1" s="1"/>
      <c r="D1" s="1"/>
      <c r="E1" s="1"/>
      <c r="F1" s="1"/>
      <c r="G1" s="1"/>
      <c r="H1" s="1"/>
      <c r="I1" s="1"/>
      <c r="J1" s="1"/>
      <c r="K1" s="1"/>
      <c r="L1" s="1"/>
    </row>
    <row r="2" spans="1:16" ht="15" customHeight="1" x14ac:dyDescent="0.2">
      <c r="A2" s="1"/>
      <c r="B2" s="1"/>
      <c r="C2" s="1"/>
      <c r="D2" s="1"/>
      <c r="E2" s="1"/>
      <c r="F2" s="1"/>
      <c r="G2" s="1"/>
      <c r="H2" s="1"/>
      <c r="I2" s="1"/>
      <c r="J2" s="1"/>
      <c r="K2" s="1"/>
      <c r="L2" s="1"/>
    </row>
    <row r="3" spans="1:16" ht="15" customHeight="1" x14ac:dyDescent="0.2">
      <c r="A3" s="49"/>
      <c r="B3" s="293"/>
      <c r="C3" s="294"/>
      <c r="D3" s="36"/>
      <c r="E3" s="29"/>
      <c r="F3" s="29"/>
      <c r="G3" s="29"/>
      <c r="H3" s="379" t="s">
        <v>63</v>
      </c>
      <c r="I3" s="380"/>
      <c r="J3" s="380"/>
      <c r="K3" s="2"/>
      <c r="L3" s="2"/>
    </row>
    <row r="4" spans="1:16" ht="15" customHeight="1" x14ac:dyDescent="0.2">
      <c r="A4" s="242" t="s">
        <v>67</v>
      </c>
      <c r="B4" s="375"/>
      <c r="C4" s="376"/>
      <c r="D4" s="37"/>
      <c r="E4" s="285"/>
      <c r="F4" s="285"/>
      <c r="G4" s="285"/>
      <c r="H4" s="147" t="str">
        <f>+'[2]3ud'!H4</f>
        <v>II 26</v>
      </c>
      <c r="I4" s="143" t="str">
        <f>+'[2]3ud'!I4</f>
        <v>II 26</v>
      </c>
      <c r="J4" s="143" t="str">
        <f>+'[2]3ud'!J4</f>
        <v>I-II 26</v>
      </c>
      <c r="K4" s="2"/>
      <c r="L4" s="2"/>
    </row>
    <row r="5" spans="1:16" ht="15" customHeight="1" x14ac:dyDescent="0.2">
      <c r="A5" s="243" t="s">
        <v>61</v>
      </c>
      <c r="B5" s="166" t="str">
        <f>+'[2]3ud'!B5</f>
        <v>XII 25</v>
      </c>
      <c r="C5" s="167" t="str">
        <f>+'[2]3ud'!C5</f>
        <v>I 26</v>
      </c>
      <c r="D5" s="266" t="str">
        <f>+'[2]3ud'!D5</f>
        <v>II 26</v>
      </c>
      <c r="E5" s="167" t="str">
        <f>+'[2]3ud'!E5</f>
        <v>I-XII 24</v>
      </c>
      <c r="F5" s="167" t="str">
        <f>+'[2]3ud'!F5</f>
        <v>I-XII 25</v>
      </c>
      <c r="G5" s="167" t="str">
        <f>+'[2]3ud'!G5</f>
        <v>I-II 26</v>
      </c>
      <c r="H5" s="174" t="str">
        <f>+'[2]3ud'!H5</f>
        <v>II 25</v>
      </c>
      <c r="I5" s="175" t="str">
        <f>+'[2]3ud'!I5</f>
        <v>I 26</v>
      </c>
      <c r="J5" s="175" t="str">
        <f>+'[2]3ud'!J5</f>
        <v>I-II 25</v>
      </c>
      <c r="K5" s="2"/>
      <c r="L5" s="2"/>
    </row>
    <row r="6" spans="1:16" ht="15" customHeight="1" x14ac:dyDescent="0.2">
      <c r="A6" s="21" t="s">
        <v>22</v>
      </c>
      <c r="B6" s="22">
        <f>+'[2]3ud'!B6</f>
        <v>9489</v>
      </c>
      <c r="C6" s="23">
        <f>+'[2]3ud'!C6</f>
        <v>11952</v>
      </c>
      <c r="D6" s="38">
        <f>+'[2]3ud'!D6</f>
        <v>11713</v>
      </c>
      <c r="E6" s="23">
        <f>+'[2]3ud'!E6</f>
        <v>157384</v>
      </c>
      <c r="F6" s="23">
        <f>+'[2]3ud'!F6</f>
        <v>151803</v>
      </c>
      <c r="G6" s="23">
        <f>+'[2]3ud'!G6</f>
        <v>23665</v>
      </c>
      <c r="H6" s="74">
        <f>+'[2]3ud'!H6</f>
        <v>95.297372060857526</v>
      </c>
      <c r="I6" s="76">
        <f>+'[2]3ud'!I6</f>
        <v>98.00033467202141</v>
      </c>
      <c r="J6" s="76">
        <f>+'[2]3ud'!J6</f>
        <v>93.132624950806758</v>
      </c>
      <c r="K6" s="2"/>
      <c r="L6" s="2"/>
    </row>
    <row r="7" spans="1:16" ht="12.75" customHeight="1" x14ac:dyDescent="0.2">
      <c r="A7" s="11"/>
      <c r="B7" s="15"/>
      <c r="C7" s="16"/>
      <c r="D7" s="39"/>
      <c r="E7" s="16"/>
      <c r="F7" s="16"/>
      <c r="G7" s="16"/>
      <c r="H7" s="77"/>
      <c r="I7" s="79"/>
      <c r="J7" s="79"/>
      <c r="K7" s="2"/>
      <c r="L7" s="2"/>
    </row>
    <row r="8" spans="1:16" ht="15" customHeight="1" x14ac:dyDescent="0.2">
      <c r="A8" s="18" t="s">
        <v>23</v>
      </c>
      <c r="B8" s="12">
        <f>+'[2]3ud'!B8</f>
        <v>846</v>
      </c>
      <c r="C8" s="13">
        <f>+'[2]3ud'!C8</f>
        <v>1012</v>
      </c>
      <c r="D8" s="40">
        <f>+'[2]3ud'!D8</f>
        <v>874</v>
      </c>
      <c r="E8" s="13">
        <f>+'[2]3ud'!E8</f>
        <v>12255</v>
      </c>
      <c r="F8" s="13">
        <f>+'[2]3ud'!F8</f>
        <v>12814</v>
      </c>
      <c r="G8" s="13">
        <f>+'[2]3ud'!G8</f>
        <v>1886</v>
      </c>
      <c r="H8" s="80">
        <f>+'[2]3ud'!H8</f>
        <v>80.776340110905736</v>
      </c>
      <c r="I8" s="81">
        <f>+'[2]3ud'!I8</f>
        <v>86.36363636363636</v>
      </c>
      <c r="J8" s="81">
        <f>+'[2]3ud'!J8</f>
        <v>84.764044943820224</v>
      </c>
      <c r="K8" s="3"/>
      <c r="L8" s="3"/>
    </row>
    <row r="9" spans="1:16" ht="15" customHeight="1" x14ac:dyDescent="0.2">
      <c r="A9" s="18" t="s">
        <v>24</v>
      </c>
      <c r="B9" s="12">
        <f>+'[2]3ud'!B16</f>
        <v>647</v>
      </c>
      <c r="C9" s="13">
        <f>+'[2]3ud'!C16</f>
        <v>974</v>
      </c>
      <c r="D9" s="40">
        <f>+'[2]3ud'!D16</f>
        <v>861</v>
      </c>
      <c r="E9" s="13">
        <f>+'[2]3ud'!E16</f>
        <v>12224</v>
      </c>
      <c r="F9" s="13">
        <f>+'[2]3ud'!F16</f>
        <v>11999</v>
      </c>
      <c r="G9" s="13">
        <f>+'[2]3ud'!G16</f>
        <v>1835</v>
      </c>
      <c r="H9" s="80">
        <f>+'[2]3ud'!H16</f>
        <v>88.946280991735534</v>
      </c>
      <c r="I9" s="81">
        <f>+'[2]3ud'!I16</f>
        <v>88.398357289527723</v>
      </c>
      <c r="J9" s="81">
        <f>+'[2]3ud'!J16</f>
        <v>97.450876261285174</v>
      </c>
      <c r="K9" s="3"/>
      <c r="L9" s="3"/>
      <c r="O9" s="7"/>
      <c r="P9" s="8"/>
    </row>
    <row r="10" spans="1:16" ht="15" customHeight="1" x14ac:dyDescent="0.2">
      <c r="A10" s="18" t="s">
        <v>25</v>
      </c>
      <c r="B10" s="12">
        <f>+'[2]3ud'!B24</f>
        <v>719</v>
      </c>
      <c r="C10" s="13">
        <f>+'[2]3ud'!C24</f>
        <v>965</v>
      </c>
      <c r="D10" s="40">
        <f>+'[2]3ud'!D24</f>
        <v>899</v>
      </c>
      <c r="E10" s="13">
        <f>+'[2]3ud'!E24</f>
        <v>14059</v>
      </c>
      <c r="F10" s="13">
        <f>+'[2]3ud'!F24</f>
        <v>11868</v>
      </c>
      <c r="G10" s="13">
        <f>+'[2]3ud'!G24</f>
        <v>1864</v>
      </c>
      <c r="H10" s="80">
        <f>+'[2]3ud'!H24</f>
        <v>98.251366120218577</v>
      </c>
      <c r="I10" s="81">
        <f>+'[2]3ud'!I24</f>
        <v>93.160621761658035</v>
      </c>
      <c r="J10" s="81">
        <f>+'[2]3ud'!J24</f>
        <v>93.621295831240587</v>
      </c>
      <c r="K10" s="3"/>
      <c r="L10" s="3"/>
      <c r="O10" s="7"/>
      <c r="P10" s="8"/>
    </row>
    <row r="11" spans="1:16" ht="15" customHeight="1" x14ac:dyDescent="0.2">
      <c r="A11" s="18" t="s">
        <v>26</v>
      </c>
      <c r="B11" s="12">
        <f>+'[2]3ud'!B31</f>
        <v>3599</v>
      </c>
      <c r="C11" s="13">
        <f>+'[2]3ud'!C31</f>
        <v>4181</v>
      </c>
      <c r="D11" s="40">
        <f>+'[2]3ud'!D31</f>
        <v>4567</v>
      </c>
      <c r="E11" s="13">
        <f>+'[2]3ud'!E31</f>
        <v>59519</v>
      </c>
      <c r="F11" s="13">
        <f>+'[2]3ud'!F31</f>
        <v>56524</v>
      </c>
      <c r="G11" s="13">
        <f>+'[2]3ud'!G31</f>
        <v>8748</v>
      </c>
      <c r="H11" s="80">
        <f>+'[2]3ud'!H31</f>
        <v>96.248682824025295</v>
      </c>
      <c r="I11" s="81">
        <f>+'[2]3ud'!I31</f>
        <v>109.23224109064817</v>
      </c>
      <c r="J11" s="81">
        <f>+'[2]3ud'!J31</f>
        <v>88.569403665080486</v>
      </c>
      <c r="K11" s="4"/>
      <c r="L11" s="4"/>
      <c r="O11" s="7"/>
      <c r="P11" s="8"/>
    </row>
    <row r="12" spans="1:16" ht="15" customHeight="1" x14ac:dyDescent="0.2">
      <c r="A12" s="18" t="s">
        <v>27</v>
      </c>
      <c r="B12" s="12">
        <f>+'[2]3ud'!B42</f>
        <v>1061</v>
      </c>
      <c r="C12" s="13">
        <f>+'[2]3ud'!C42</f>
        <v>1282</v>
      </c>
      <c r="D12" s="40">
        <f>+'[2]3ud'!D42</f>
        <v>1105</v>
      </c>
      <c r="E12" s="13">
        <f>+'[2]3ud'!E42</f>
        <v>15394</v>
      </c>
      <c r="F12" s="13">
        <f>+'[2]3ud'!F42</f>
        <v>15568</v>
      </c>
      <c r="G12" s="13">
        <f>+'[2]3ud'!G42</f>
        <v>2387</v>
      </c>
      <c r="H12" s="80">
        <f>+'[2]3ud'!H42</f>
        <v>106.35226179018287</v>
      </c>
      <c r="I12" s="81">
        <f>+'[2]3ud'!I42</f>
        <v>86.193447737909509</v>
      </c>
      <c r="J12" s="81">
        <f>+'[2]3ud'!J42</f>
        <v>105.90062111801242</v>
      </c>
      <c r="K12" s="4"/>
      <c r="L12" s="4"/>
      <c r="O12" s="7"/>
      <c r="P12" s="8"/>
    </row>
    <row r="13" spans="1:16" ht="15" customHeight="1" x14ac:dyDescent="0.2">
      <c r="A13" s="18" t="s">
        <v>28</v>
      </c>
      <c r="B13" s="12">
        <f>+'[2]3ud'!B49</f>
        <v>392</v>
      </c>
      <c r="C13" s="13">
        <f>+'[2]3ud'!C49</f>
        <v>601</v>
      </c>
      <c r="D13" s="40">
        <f>+'[2]3ud'!D49</f>
        <v>535</v>
      </c>
      <c r="E13" s="13">
        <f>+'[2]3ud'!E49</f>
        <v>6150</v>
      </c>
      <c r="F13" s="13">
        <f>+'[2]3ud'!F49</f>
        <v>5814</v>
      </c>
      <c r="G13" s="13">
        <f>+'[2]3ud'!G49</f>
        <v>1136</v>
      </c>
      <c r="H13" s="80">
        <f>+'[2]3ud'!H49</f>
        <v>125</v>
      </c>
      <c r="I13" s="81">
        <f>+'[2]3ud'!I49</f>
        <v>89.018302828618971</v>
      </c>
      <c r="J13" s="81">
        <f>+'[2]3ud'!J49</f>
        <v>122.01933404940924</v>
      </c>
      <c r="K13" s="5"/>
      <c r="L13" s="5"/>
      <c r="O13" s="7"/>
      <c r="P13" s="8"/>
    </row>
    <row r="14" spans="1:16" ht="15" customHeight="1" x14ac:dyDescent="0.2">
      <c r="A14" s="18" t="s">
        <v>29</v>
      </c>
      <c r="B14" s="12">
        <f>+'[2]3ud'!B55</f>
        <v>416</v>
      </c>
      <c r="C14" s="13">
        <f>+'[2]3ud'!C55</f>
        <v>549</v>
      </c>
      <c r="D14" s="40">
        <f>+'[2]3ud'!D55</f>
        <v>545</v>
      </c>
      <c r="E14" s="13">
        <f>+'[2]3ud'!E55</f>
        <v>7185</v>
      </c>
      <c r="F14" s="13">
        <f>+'[2]3ud'!F55</f>
        <v>6788</v>
      </c>
      <c r="G14" s="13">
        <f>+'[2]3ud'!G55</f>
        <v>1094</v>
      </c>
      <c r="H14" s="80">
        <f>+'[2]3ud'!H55</f>
        <v>85.289514866979658</v>
      </c>
      <c r="I14" s="81">
        <f>+'[2]3ud'!I55</f>
        <v>99.271402550091068</v>
      </c>
      <c r="J14" s="81">
        <f>+'[2]3ud'!J55</f>
        <v>93.265132139812451</v>
      </c>
      <c r="K14" s="5"/>
      <c r="L14" s="5"/>
      <c r="O14" s="7"/>
      <c r="P14" s="8"/>
    </row>
    <row r="15" spans="1:16" ht="15" customHeight="1" x14ac:dyDescent="0.2">
      <c r="A15" s="18" t="s">
        <v>30</v>
      </c>
      <c r="B15" s="12">
        <f>+'[2]3ud'!B61</f>
        <v>628</v>
      </c>
      <c r="C15" s="13">
        <f>+'[2]3ud'!C61</f>
        <v>742</v>
      </c>
      <c r="D15" s="40">
        <f>+'[2]3ud'!D61</f>
        <v>692</v>
      </c>
      <c r="E15" s="13">
        <f>+'[2]3ud'!E61</f>
        <v>6907</v>
      </c>
      <c r="F15" s="13">
        <f>+'[2]3ud'!F61</f>
        <v>9142</v>
      </c>
      <c r="G15" s="13">
        <f>+'[2]3ud'!G61</f>
        <v>1434</v>
      </c>
      <c r="H15" s="80">
        <f>+'[2]3ud'!H61</f>
        <v>92.637215528781795</v>
      </c>
      <c r="I15" s="81">
        <f>+'[2]3ud'!I61</f>
        <v>93.261455525606479</v>
      </c>
      <c r="J15" s="81">
        <f>+'[2]3ud'!J61</f>
        <v>99.930313588850169</v>
      </c>
      <c r="K15" s="5"/>
      <c r="L15" s="5"/>
      <c r="O15" s="7"/>
      <c r="P15" s="8"/>
    </row>
    <row r="16" spans="1:16" ht="15" customHeight="1" x14ac:dyDescent="0.2">
      <c r="A16" s="18" t="s">
        <v>31</v>
      </c>
      <c r="B16" s="12">
        <f>+'[2]3ud'!B67</f>
        <v>348</v>
      </c>
      <c r="C16" s="13">
        <f>+'[2]3ud'!C67</f>
        <v>472</v>
      </c>
      <c r="D16" s="40">
        <f>+'[2]3ud'!D67</f>
        <v>432</v>
      </c>
      <c r="E16" s="13">
        <f>+'[2]3ud'!E67</f>
        <v>5802</v>
      </c>
      <c r="F16" s="13">
        <f>+'[2]3ud'!F67</f>
        <v>5411</v>
      </c>
      <c r="G16" s="13">
        <f>+'[2]3ud'!G67</f>
        <v>904</v>
      </c>
      <c r="H16" s="80">
        <f>+'[2]3ud'!H67</f>
        <v>114.89361702127661</v>
      </c>
      <c r="I16" s="81">
        <f>+'[2]3ud'!I67</f>
        <v>91.525423728813564</v>
      </c>
      <c r="J16" s="81">
        <f>+'[2]3ud'!J67</f>
        <v>100.22172949002217</v>
      </c>
      <c r="K16" s="5"/>
      <c r="L16" s="5"/>
      <c r="O16" s="7"/>
      <c r="P16" s="8"/>
    </row>
    <row r="17" spans="1:16" ht="15" customHeight="1" x14ac:dyDescent="0.2">
      <c r="A17" s="18" t="s">
        <v>32</v>
      </c>
      <c r="B17" s="12">
        <f>+'[2]3ud'!B71</f>
        <v>275</v>
      </c>
      <c r="C17" s="13">
        <f>+'[2]3ud'!C71</f>
        <v>435</v>
      </c>
      <c r="D17" s="40">
        <f>+'[2]3ud'!D71</f>
        <v>368</v>
      </c>
      <c r="E17" s="13">
        <f>+'[2]3ud'!E71</f>
        <v>5275</v>
      </c>
      <c r="F17" s="13">
        <f>+'[2]3ud'!F71</f>
        <v>5336</v>
      </c>
      <c r="G17" s="13">
        <f>+'[2]3ud'!G71</f>
        <v>803</v>
      </c>
      <c r="H17" s="80">
        <f>+'[2]3ud'!H71</f>
        <v>84.792626728110605</v>
      </c>
      <c r="I17" s="81">
        <f>+'[2]3ud'!I71</f>
        <v>84.597701149425291</v>
      </c>
      <c r="J17" s="81">
        <f>+'[2]3ud'!J71</f>
        <v>87.187839305103154</v>
      </c>
      <c r="K17" s="5"/>
      <c r="L17" s="5"/>
      <c r="O17" s="7"/>
      <c r="P17" s="8"/>
    </row>
    <row r="18" spans="1:16" ht="15" customHeight="1" x14ac:dyDescent="0.2">
      <c r="A18" s="18" t="s">
        <v>33</v>
      </c>
      <c r="B18" s="12">
        <f>+'[2]3ud'!B76</f>
        <v>160</v>
      </c>
      <c r="C18" s="13">
        <f>+'[2]3ud'!C76</f>
        <v>205</v>
      </c>
      <c r="D18" s="40">
        <f>+'[2]3ud'!D76</f>
        <v>258</v>
      </c>
      <c r="E18" s="13">
        <f>+'[2]3ud'!E76</f>
        <v>2942</v>
      </c>
      <c r="F18" s="13">
        <f>+'[2]3ud'!F76</f>
        <v>2831</v>
      </c>
      <c r="G18" s="13">
        <f>+'[2]3ud'!G76</f>
        <v>463</v>
      </c>
      <c r="H18" s="80">
        <f>+'[2]3ud'!H76</f>
        <v>100</v>
      </c>
      <c r="I18" s="81">
        <f>+'[2]3ud'!I76</f>
        <v>125.85365853658537</v>
      </c>
      <c r="J18" s="81">
        <f>+'[2]3ud'!J76</f>
        <v>89.038461538461533</v>
      </c>
      <c r="K18" s="5"/>
      <c r="L18" s="5"/>
      <c r="O18" s="7"/>
      <c r="P18" s="8"/>
    </row>
    <row r="19" spans="1:16" ht="15" customHeight="1" x14ac:dyDescent="0.2">
      <c r="A19" s="25" t="s">
        <v>34</v>
      </c>
      <c r="B19" s="26">
        <f>+'[2]3ud'!B82</f>
        <v>398</v>
      </c>
      <c r="C19" s="27">
        <f>+'[2]3ud'!C82</f>
        <v>534</v>
      </c>
      <c r="D19" s="41">
        <f>+'[2]3ud'!D82</f>
        <v>577</v>
      </c>
      <c r="E19" s="27">
        <f>+'[2]3ud'!E82</f>
        <v>9672</v>
      </c>
      <c r="F19" s="27">
        <f>+'[2]3ud'!F82</f>
        <v>7708</v>
      </c>
      <c r="G19" s="27">
        <f>+'[2]3ud'!G82</f>
        <v>1111</v>
      </c>
      <c r="H19" s="82">
        <f>+'[2]3ud'!H82</f>
        <v>87.424242424242422</v>
      </c>
      <c r="I19" s="83">
        <f>+'[2]3ud'!I82</f>
        <v>108.05243445692885</v>
      </c>
      <c r="J19" s="83">
        <f>+'[2]3ud'!J82</f>
        <v>85.593220338983059</v>
      </c>
      <c r="K19" s="5"/>
      <c r="L19" s="5"/>
      <c r="O19" s="7"/>
      <c r="P19" s="8"/>
    </row>
    <row r="20" spans="1:16" ht="15" customHeight="1" x14ac:dyDescent="0.2">
      <c r="A20" s="18"/>
      <c r="B20" s="13"/>
      <c r="C20" s="13"/>
      <c r="D20" s="13"/>
      <c r="E20" s="13"/>
      <c r="F20" s="13"/>
      <c r="G20" s="13"/>
      <c r="H20" s="81"/>
      <c r="I20" s="81"/>
      <c r="J20" s="81"/>
      <c r="K20" s="5"/>
      <c r="L20" s="5"/>
      <c r="O20" s="7"/>
      <c r="P20" s="8"/>
    </row>
    <row r="21" spans="1:16" s="66" customFormat="1" ht="15" customHeight="1" x14ac:dyDescent="0.25">
      <c r="A21" s="68" t="s">
        <v>147</v>
      </c>
    </row>
    <row r="22" spans="1:16" s="66" customFormat="1" ht="15" customHeight="1" x14ac:dyDescent="0.25"/>
    <row r="23" spans="1:16" s="66" customFormat="1" ht="15" customHeight="1" x14ac:dyDescent="0.25">
      <c r="A23" s="6"/>
    </row>
  </sheetData>
  <mergeCells count="2">
    <mergeCell ref="B4:C4"/>
    <mergeCell ref="H3:J3"/>
  </mergeCells>
  <hyperlinks>
    <hyperlink ref="A21" location="Kazalo!A1" display="nazaj na kazalo" xr:uid="{DC3471E1-1484-45A1-9C78-F36475F49628}"/>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showGridLines="0" tabSelected="1" workbookViewId="0"/>
  </sheetViews>
  <sheetFormatPr defaultColWidth="9.109375" defaultRowHeight="15" customHeight="1" x14ac:dyDescent="0.2"/>
  <cols>
    <col min="1" max="1" width="17.6640625" style="6" customWidth="1"/>
    <col min="2" max="7" width="9.33203125" style="6" customWidth="1"/>
    <col min="8" max="13" width="9.88671875" style="6" customWidth="1"/>
    <col min="14" max="14" width="9.109375" style="6"/>
    <col min="15" max="15" width="25.88671875" style="6" customWidth="1"/>
    <col min="16" max="16" width="9.109375" style="6"/>
    <col min="17" max="17" width="11.5546875" style="6" bestFit="1" customWidth="1"/>
    <col min="18" max="16384" width="9.109375" style="6"/>
  </cols>
  <sheetData>
    <row r="1" spans="1:17" ht="15" customHeight="1" x14ac:dyDescent="0.25">
      <c r="A1" s="9" t="s">
        <v>189</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9"/>
      <c r="B3" s="293"/>
      <c r="C3" s="294"/>
      <c r="D3" s="36"/>
      <c r="E3" s="29"/>
      <c r="F3" s="29"/>
      <c r="G3" s="29"/>
      <c r="H3" s="117"/>
      <c r="I3" s="286" t="s">
        <v>63</v>
      </c>
      <c r="J3" s="30"/>
      <c r="K3" s="29"/>
      <c r="L3" s="286" t="s">
        <v>190</v>
      </c>
      <c r="M3" s="29"/>
    </row>
    <row r="4" spans="1:17" ht="15" customHeight="1" x14ac:dyDescent="0.2">
      <c r="A4" s="242" t="s">
        <v>67</v>
      </c>
      <c r="B4" s="381"/>
      <c r="C4" s="382"/>
      <c r="D4" s="142"/>
      <c r="E4" s="287"/>
      <c r="F4" s="287"/>
      <c r="G4" s="287"/>
      <c r="H4" s="147" t="str">
        <f>+'[2]4ud'!H4</f>
        <v>II 26</v>
      </c>
      <c r="I4" s="143" t="str">
        <f>+'[2]4ud'!I4</f>
        <v>II 26</v>
      </c>
      <c r="J4" s="145" t="str">
        <f>+'[2]4ud'!J4</f>
        <v>Ø I-II 26</v>
      </c>
      <c r="K4" s="141" t="str">
        <f>+'[2]4ud'!K4</f>
        <v>II 26</v>
      </c>
      <c r="L4" s="141" t="str">
        <f>+'[2]4ud'!L4</f>
        <v>II 26</v>
      </c>
      <c r="M4" s="141" t="str">
        <f>+'[2]4ud'!M4</f>
        <v>Ø I-II 26</v>
      </c>
    </row>
    <row r="5" spans="1:17" ht="15" customHeight="1" x14ac:dyDescent="0.2">
      <c r="A5" s="243" t="s">
        <v>61</v>
      </c>
      <c r="B5" s="166" t="str">
        <f>+'[2]4ud'!B5</f>
        <v>XII 25</v>
      </c>
      <c r="C5" s="167" t="str">
        <f>+'[2]4ud'!C5</f>
        <v>I 26</v>
      </c>
      <c r="D5" s="266" t="str">
        <f>+'[2]4ud'!D5</f>
        <v>II 26</v>
      </c>
      <c r="E5" s="167" t="str">
        <f>+'[2]4ud'!E5</f>
        <v>Ø 2024</v>
      </c>
      <c r="F5" s="167" t="str">
        <f>+'[2]4ud'!F5</f>
        <v>Ø 2025</v>
      </c>
      <c r="G5" s="167" t="str">
        <f>+'[2]4ud'!G5</f>
        <v>Ø I-II 26</v>
      </c>
      <c r="H5" s="174" t="str">
        <f>+'[2]4ud'!H5</f>
        <v>II 25</v>
      </c>
      <c r="I5" s="175" t="str">
        <f>+'[2]4ud'!I5</f>
        <v>I 26</v>
      </c>
      <c r="J5" s="168" t="str">
        <f>+'[2]4ud'!J5</f>
        <v>Ø I-II 25</v>
      </c>
      <c r="K5" s="167" t="str">
        <f>+'[2]4ud'!K5</f>
        <v>II 25</v>
      </c>
      <c r="L5" s="167" t="str">
        <f>+'[2]4ud'!L5</f>
        <v>I 26</v>
      </c>
      <c r="M5" s="167" t="str">
        <f>+'[2]4ud'!M5</f>
        <v>Ø I-II 25</v>
      </c>
    </row>
    <row r="6" spans="1:17" ht="15" customHeight="1" x14ac:dyDescent="0.2">
      <c r="A6" s="21" t="s">
        <v>22</v>
      </c>
      <c r="B6" s="22">
        <f>+'[2]4ud'!B6</f>
        <v>47177</v>
      </c>
      <c r="C6" s="23">
        <f>+'[2]4ud'!C6</f>
        <v>49778</v>
      </c>
      <c r="D6" s="38">
        <f>+'[2]4ud'!D6</f>
        <v>48096</v>
      </c>
      <c r="E6" s="23">
        <f>+'[2]4ud'!E6</f>
        <v>45982.333333333336</v>
      </c>
      <c r="F6" s="23">
        <f>+'[2]4ud'!F6</f>
        <v>45409.916666666664</v>
      </c>
      <c r="G6" s="23">
        <f>+'[2]4ud'!G6</f>
        <v>48937</v>
      </c>
      <c r="H6" s="74">
        <f>+'[2]4ud'!H6</f>
        <v>99.623016694974936</v>
      </c>
      <c r="I6" s="76">
        <f>+'[2]4ud'!I6</f>
        <v>96.62099722769095</v>
      </c>
      <c r="J6" s="125">
        <f>+'[2]4ud'!J6</f>
        <v>99.43917257635178</v>
      </c>
      <c r="K6" s="23">
        <f>+'[2]4ud'!K6</f>
        <v>-182</v>
      </c>
      <c r="L6" s="24">
        <f>+'[2]4ud'!L6</f>
        <v>-1682</v>
      </c>
      <c r="M6" s="24">
        <f>+'[2]4ud'!M6</f>
        <v>-276</v>
      </c>
    </row>
    <row r="7" spans="1:17" ht="12.75" customHeight="1" x14ac:dyDescent="0.2">
      <c r="A7" s="11"/>
      <c r="B7" s="15"/>
      <c r="C7" s="16"/>
      <c r="D7" s="39"/>
      <c r="E7" s="16"/>
      <c r="F7" s="16"/>
      <c r="G7" s="16"/>
      <c r="H7" s="77"/>
      <c r="I7" s="79"/>
      <c r="J7" s="119"/>
      <c r="K7" s="16"/>
      <c r="L7" s="17"/>
      <c r="M7" s="17"/>
    </row>
    <row r="8" spans="1:17" ht="15" customHeight="1" x14ac:dyDescent="0.2">
      <c r="A8" s="18" t="s">
        <v>23</v>
      </c>
      <c r="B8" s="12">
        <f>+'[2]4ud'!B8</f>
        <v>5155</v>
      </c>
      <c r="C8" s="13">
        <f>+'[2]4ud'!C8</f>
        <v>5342</v>
      </c>
      <c r="D8" s="40">
        <f>+'[2]4ud'!D8</f>
        <v>5085</v>
      </c>
      <c r="E8" s="13">
        <f>+'[2]4ud'!E8</f>
        <v>5206.416666666667</v>
      </c>
      <c r="F8" s="13">
        <f>+'[2]4ud'!F8</f>
        <v>5139.333333333333</v>
      </c>
      <c r="G8" s="13">
        <f>+'[2]4ud'!G8</f>
        <v>5213.5</v>
      </c>
      <c r="H8" s="80">
        <f>+'[2]4ud'!H8</f>
        <v>93.715444157758938</v>
      </c>
      <c r="I8" s="81">
        <f>+'[2]4ud'!I8</f>
        <v>95.189067764882068</v>
      </c>
      <c r="J8" s="105">
        <f>+'[2]4ud'!J8</f>
        <v>93.903097982708942</v>
      </c>
      <c r="K8" s="13">
        <f>+'[2]4ud'!K8</f>
        <v>-341</v>
      </c>
      <c r="L8" s="13">
        <f>+'[2]4ud'!L8</f>
        <v>-257</v>
      </c>
      <c r="M8" s="13">
        <f>+'[2]4ud'!M8</f>
        <v>-338.5</v>
      </c>
    </row>
    <row r="9" spans="1:17" ht="15" customHeight="1" x14ac:dyDescent="0.2">
      <c r="A9" s="18" t="s">
        <v>24</v>
      </c>
      <c r="B9" s="12">
        <f>+'[2]4ud'!B16</f>
        <v>3440</v>
      </c>
      <c r="C9" s="13">
        <f>+'[2]4ud'!C16</f>
        <v>3690</v>
      </c>
      <c r="D9" s="40">
        <f>+'[2]4ud'!D16</f>
        <v>3593</v>
      </c>
      <c r="E9" s="13">
        <f>+'[2]4ud'!E16</f>
        <v>3175.6666666666665</v>
      </c>
      <c r="F9" s="13">
        <f>+'[2]4ud'!F16</f>
        <v>3194.1666666666665</v>
      </c>
      <c r="G9" s="13">
        <f>+'[2]4ud'!G16</f>
        <v>3641.5</v>
      </c>
      <c r="H9" s="80">
        <f>+'[2]4ud'!H16</f>
        <v>102.65714285714284</v>
      </c>
      <c r="I9" s="81">
        <f>+'[2]4ud'!I16</f>
        <v>97.371273712737121</v>
      </c>
      <c r="J9" s="105">
        <f>+'[2]4ud'!J16</f>
        <v>102.5341405040124</v>
      </c>
      <c r="K9" s="13">
        <f>+'[2]4ud'!K16</f>
        <v>93</v>
      </c>
      <c r="L9" s="13">
        <f>+'[2]4ud'!L16</f>
        <v>-97</v>
      </c>
      <c r="M9" s="13">
        <f>+'[2]4ud'!M16</f>
        <v>90</v>
      </c>
      <c r="P9" s="7"/>
      <c r="Q9" s="8"/>
    </row>
    <row r="10" spans="1:17" ht="15" customHeight="1" x14ac:dyDescent="0.2">
      <c r="A10" s="18" t="s">
        <v>25</v>
      </c>
      <c r="B10" s="12">
        <f>+'[2]4ud'!B24</f>
        <v>3222</v>
      </c>
      <c r="C10" s="13">
        <f>+'[2]4ud'!C24</f>
        <v>3415</v>
      </c>
      <c r="D10" s="40">
        <f>+'[2]4ud'!D24</f>
        <v>3313</v>
      </c>
      <c r="E10" s="13">
        <f>+'[2]4ud'!E24</f>
        <v>2907</v>
      </c>
      <c r="F10" s="13">
        <f>+'[2]4ud'!F24</f>
        <v>2973.5833333333335</v>
      </c>
      <c r="G10" s="13">
        <f>+'[2]4ud'!G24</f>
        <v>3364</v>
      </c>
      <c r="H10" s="80">
        <f>+'[2]4ud'!H24</f>
        <v>102.19000616903146</v>
      </c>
      <c r="I10" s="81">
        <f>+'[2]4ud'!I24</f>
        <v>97.013177159590043</v>
      </c>
      <c r="J10" s="105">
        <f>+'[2]4ud'!J24</f>
        <v>100.97553654509981</v>
      </c>
      <c r="K10" s="13">
        <f>+'[2]4ud'!K24</f>
        <v>71</v>
      </c>
      <c r="L10" s="13">
        <f>+'[2]4ud'!L24</f>
        <v>-102</v>
      </c>
      <c r="M10" s="13">
        <f>+'[2]4ud'!M24</f>
        <v>32.5</v>
      </c>
      <c r="P10" s="7"/>
      <c r="Q10" s="8"/>
    </row>
    <row r="11" spans="1:17" ht="15" customHeight="1" x14ac:dyDescent="0.2">
      <c r="A11" s="18" t="s">
        <v>26</v>
      </c>
      <c r="B11" s="12">
        <f>+'[2]4ud'!B31</f>
        <v>13641</v>
      </c>
      <c r="C11" s="13">
        <f>+'[2]4ud'!C31</f>
        <v>14108</v>
      </c>
      <c r="D11" s="40">
        <f>+'[2]4ud'!D31</f>
        <v>13852</v>
      </c>
      <c r="E11" s="13">
        <f>+'[2]4ud'!E31</f>
        <v>13134.916666666666</v>
      </c>
      <c r="F11" s="13">
        <f>+'[2]4ud'!F31</f>
        <v>13212</v>
      </c>
      <c r="G11" s="13">
        <f>+'[2]4ud'!G31</f>
        <v>13980</v>
      </c>
      <c r="H11" s="80">
        <f>+'[2]4ud'!H31</f>
        <v>103.49671249252839</v>
      </c>
      <c r="I11" s="81">
        <f>+'[2]4ud'!I31</f>
        <v>98.185426708250631</v>
      </c>
      <c r="J11" s="105">
        <f>+'[2]4ud'!J31</f>
        <v>103.46358792184725</v>
      </c>
      <c r="K11" s="13">
        <f>+'[2]4ud'!K31</f>
        <v>468</v>
      </c>
      <c r="L11" s="13">
        <f>+'[2]4ud'!L31</f>
        <v>-256</v>
      </c>
      <c r="M11" s="13">
        <f>+'[2]4ud'!M31</f>
        <v>468</v>
      </c>
      <c r="P11" s="7"/>
      <c r="Q11" s="8"/>
    </row>
    <row r="12" spans="1:17" ht="15" customHeight="1" x14ac:dyDescent="0.2">
      <c r="A12" s="18" t="s">
        <v>27</v>
      </c>
      <c r="B12" s="12">
        <f>+'[2]4ud'!B42</f>
        <v>6824</v>
      </c>
      <c r="C12" s="13">
        <f>+'[2]4ud'!C42</f>
        <v>7343</v>
      </c>
      <c r="D12" s="40">
        <f>+'[2]4ud'!D42</f>
        <v>7150</v>
      </c>
      <c r="E12" s="13">
        <f>+'[2]4ud'!E42</f>
        <v>6271.75</v>
      </c>
      <c r="F12" s="13">
        <f>+'[2]4ud'!F42</f>
        <v>6513.916666666667</v>
      </c>
      <c r="G12" s="13">
        <f>+'[2]4ud'!G42</f>
        <v>7246.5</v>
      </c>
      <c r="H12" s="80">
        <f>+'[2]4ud'!H42</f>
        <v>103.04078397463611</v>
      </c>
      <c r="I12" s="81">
        <f>+'[2]4ud'!I42</f>
        <v>97.371646466022071</v>
      </c>
      <c r="J12" s="105">
        <f>+'[2]4ud'!J42</f>
        <v>102.47472247755074</v>
      </c>
      <c r="K12" s="13">
        <f>+'[2]4ud'!K42</f>
        <v>211</v>
      </c>
      <c r="L12" s="13">
        <f>+'[2]4ud'!L42</f>
        <v>-193</v>
      </c>
      <c r="M12" s="13">
        <f>+'[2]4ud'!M42</f>
        <v>175</v>
      </c>
      <c r="P12" s="7"/>
      <c r="Q12" s="8"/>
    </row>
    <row r="13" spans="1:17" ht="15" customHeight="1" x14ac:dyDescent="0.2">
      <c r="A13" s="18" t="s">
        <v>28</v>
      </c>
      <c r="B13" s="12">
        <f>+'[2]4ud'!B49</f>
        <v>2789</v>
      </c>
      <c r="C13" s="13">
        <f>+'[2]4ud'!C49</f>
        <v>3226</v>
      </c>
      <c r="D13" s="40">
        <f>+'[2]4ud'!D49</f>
        <v>2936</v>
      </c>
      <c r="E13" s="13">
        <f>+'[2]4ud'!E49</f>
        <v>3082.4166666666665</v>
      </c>
      <c r="F13" s="13">
        <f>+'[2]4ud'!F49</f>
        <v>2770.1666666666665</v>
      </c>
      <c r="G13" s="13">
        <f>+'[2]4ud'!G49</f>
        <v>3081</v>
      </c>
      <c r="H13" s="80">
        <f>+'[2]4ud'!H49</f>
        <v>89.512195121951223</v>
      </c>
      <c r="I13" s="81">
        <f>+'[2]4ud'!I49</f>
        <v>91.010539367637946</v>
      </c>
      <c r="J13" s="105">
        <f>+'[2]4ud'!J49</f>
        <v>90.418195157740271</v>
      </c>
      <c r="K13" s="13">
        <f>+'[2]4ud'!K49</f>
        <v>-344</v>
      </c>
      <c r="L13" s="13">
        <f>+'[2]4ud'!L49</f>
        <v>-290</v>
      </c>
      <c r="M13" s="13">
        <f>+'[2]4ud'!M49</f>
        <v>-326.5</v>
      </c>
      <c r="P13" s="7"/>
      <c r="Q13" s="8"/>
    </row>
    <row r="14" spans="1:17" ht="15" customHeight="1" x14ac:dyDescent="0.2">
      <c r="A14" s="18" t="s">
        <v>29</v>
      </c>
      <c r="B14" s="12">
        <f>+'[2]4ud'!B55</f>
        <v>1632</v>
      </c>
      <c r="C14" s="13">
        <f>+'[2]4ud'!C55</f>
        <v>1712</v>
      </c>
      <c r="D14" s="40">
        <f>+'[2]4ud'!D55</f>
        <v>1644</v>
      </c>
      <c r="E14" s="13">
        <f>+'[2]4ud'!E55</f>
        <v>1579.5</v>
      </c>
      <c r="F14" s="13">
        <f>+'[2]4ud'!F55</f>
        <v>1507.8333333333333</v>
      </c>
      <c r="G14" s="13">
        <f>+'[2]4ud'!G55</f>
        <v>1678</v>
      </c>
      <c r="H14" s="80">
        <f>+'[2]4ud'!H55</f>
        <v>102.55770430442919</v>
      </c>
      <c r="I14" s="81">
        <f>+'[2]4ud'!I55</f>
        <v>96.028037383177562</v>
      </c>
      <c r="J14" s="105">
        <f>+'[2]4ud'!J55</f>
        <v>102.94478527607363</v>
      </c>
      <c r="K14" s="13">
        <f>+'[2]4ud'!K55</f>
        <v>41</v>
      </c>
      <c r="L14" s="13">
        <f>+'[2]4ud'!L55</f>
        <v>-68</v>
      </c>
      <c r="M14" s="13">
        <f>+'[2]4ud'!M55</f>
        <v>48</v>
      </c>
      <c r="P14" s="7"/>
      <c r="Q14" s="8"/>
    </row>
    <row r="15" spans="1:17" ht="15" customHeight="1" x14ac:dyDescent="0.2">
      <c r="A15" s="18" t="s">
        <v>30</v>
      </c>
      <c r="B15" s="12">
        <f>+'[2]4ud'!B61</f>
        <v>2464</v>
      </c>
      <c r="C15" s="13">
        <f>+'[2]4ud'!C61</f>
        <v>2536</v>
      </c>
      <c r="D15" s="40">
        <f>+'[2]4ud'!D61</f>
        <v>2446</v>
      </c>
      <c r="E15" s="13">
        <f>+'[2]4ud'!E61</f>
        <v>2589.0833333333335</v>
      </c>
      <c r="F15" s="13">
        <f>+'[2]4ud'!F61</f>
        <v>2481.4166666666665</v>
      </c>
      <c r="G15" s="13">
        <f>+'[2]4ud'!G61</f>
        <v>2491</v>
      </c>
      <c r="H15" s="80">
        <f>+'[2]4ud'!H61</f>
        <v>91.851295531355618</v>
      </c>
      <c r="I15" s="81">
        <f>+'[2]4ud'!I61</f>
        <v>96.451104100946367</v>
      </c>
      <c r="J15" s="105">
        <f>+'[2]4ud'!J61</f>
        <v>92.208032574495647</v>
      </c>
      <c r="K15" s="13">
        <f>+'[2]4ud'!K61</f>
        <v>-217</v>
      </c>
      <c r="L15" s="13">
        <f>+'[2]4ud'!L61</f>
        <v>-90</v>
      </c>
      <c r="M15" s="13">
        <f>+'[2]4ud'!M61</f>
        <v>-210.5</v>
      </c>
      <c r="P15" s="7"/>
      <c r="Q15" s="8"/>
    </row>
    <row r="16" spans="1:17" ht="15" customHeight="1" x14ac:dyDescent="0.2">
      <c r="A16" s="18" t="s">
        <v>31</v>
      </c>
      <c r="B16" s="12">
        <f>+'[2]4ud'!B67</f>
        <v>1830</v>
      </c>
      <c r="C16" s="13">
        <f>+'[2]4ud'!C67</f>
        <v>1932</v>
      </c>
      <c r="D16" s="40">
        <f>+'[2]4ud'!D67</f>
        <v>1843</v>
      </c>
      <c r="E16" s="13">
        <f>+'[2]4ud'!E67</f>
        <v>1813.0833333333333</v>
      </c>
      <c r="F16" s="13">
        <f>+'[2]4ud'!F67</f>
        <v>1797.0833333333333</v>
      </c>
      <c r="G16" s="13">
        <f>+'[2]4ud'!G67</f>
        <v>1887.5</v>
      </c>
      <c r="H16" s="80">
        <f>+'[2]4ud'!H67</f>
        <v>91.828599900348777</v>
      </c>
      <c r="I16" s="81">
        <f>+'[2]4ud'!I67</f>
        <v>95.39337474120083</v>
      </c>
      <c r="J16" s="105">
        <f>+'[2]4ud'!J67</f>
        <v>92.118106393362623</v>
      </c>
      <c r="K16" s="13">
        <f>+'[2]4ud'!K67</f>
        <v>-164</v>
      </c>
      <c r="L16" s="13">
        <f>+'[2]4ud'!L67</f>
        <v>-89</v>
      </c>
      <c r="M16" s="13">
        <f>+'[2]4ud'!M67</f>
        <v>-161.5</v>
      </c>
      <c r="P16" s="7"/>
      <c r="Q16" s="8"/>
    </row>
    <row r="17" spans="1:17" ht="15" customHeight="1" x14ac:dyDescent="0.2">
      <c r="A17" s="18" t="s">
        <v>32</v>
      </c>
      <c r="B17" s="12">
        <f>+'[2]4ud'!B71</f>
        <v>1787</v>
      </c>
      <c r="C17" s="13">
        <f>+'[2]4ud'!C71</f>
        <v>1877</v>
      </c>
      <c r="D17" s="40">
        <f>+'[2]4ud'!D71</f>
        <v>1799</v>
      </c>
      <c r="E17" s="13">
        <f>+'[2]4ud'!E71</f>
        <v>2041.25</v>
      </c>
      <c r="F17" s="13">
        <f>+'[2]4ud'!F71</f>
        <v>1826.6666666666667</v>
      </c>
      <c r="G17" s="13">
        <f>+'[2]4ud'!G71</f>
        <v>1838</v>
      </c>
      <c r="H17" s="80">
        <f>+'[2]4ud'!H71</f>
        <v>88.446411012782704</v>
      </c>
      <c r="I17" s="81">
        <f>+'[2]4ud'!I71</f>
        <v>95.844432605221101</v>
      </c>
      <c r="J17" s="105">
        <f>+'[2]4ud'!J71</f>
        <v>87.816531294792171</v>
      </c>
      <c r="K17" s="13">
        <f>+'[2]4ud'!K71</f>
        <v>-235</v>
      </c>
      <c r="L17" s="13">
        <f>+'[2]4ud'!L71</f>
        <v>-78</v>
      </c>
      <c r="M17" s="13">
        <f>+'[2]4ud'!M71</f>
        <v>-255</v>
      </c>
      <c r="P17" s="7"/>
      <c r="Q17" s="8"/>
    </row>
    <row r="18" spans="1:17" ht="15" customHeight="1" x14ac:dyDescent="0.2">
      <c r="A18" s="18" t="s">
        <v>33</v>
      </c>
      <c r="B18" s="12">
        <f>+'[2]4ud'!B76</f>
        <v>1362</v>
      </c>
      <c r="C18" s="13">
        <f>+'[2]4ud'!C76</f>
        <v>1371</v>
      </c>
      <c r="D18" s="40">
        <f>+'[2]4ud'!D76</f>
        <v>1341</v>
      </c>
      <c r="E18" s="13">
        <f>+'[2]4ud'!E76</f>
        <v>1387.8333333333333</v>
      </c>
      <c r="F18" s="13">
        <f>+'[2]4ud'!F76</f>
        <v>1298.3333333333333</v>
      </c>
      <c r="G18" s="13">
        <f>+'[2]4ud'!G76</f>
        <v>1356</v>
      </c>
      <c r="H18" s="80">
        <f>+'[2]4ud'!H76</f>
        <v>100.67567567567568</v>
      </c>
      <c r="I18" s="81">
        <f>+'[2]4ud'!I76</f>
        <v>97.811816192560173</v>
      </c>
      <c r="J18" s="105">
        <f>+'[2]4ud'!J76</f>
        <v>99.852724594992637</v>
      </c>
      <c r="K18" s="13">
        <f>+'[2]4ud'!K76</f>
        <v>9</v>
      </c>
      <c r="L18" s="13">
        <f>+'[2]4ud'!L76</f>
        <v>-30</v>
      </c>
      <c r="M18" s="13">
        <f>+'[2]4ud'!M76</f>
        <v>-2</v>
      </c>
      <c r="P18" s="7"/>
      <c r="Q18" s="8"/>
    </row>
    <row r="19" spans="1:17" ht="15" customHeight="1" x14ac:dyDescent="0.2">
      <c r="A19" s="25" t="s">
        <v>34</v>
      </c>
      <c r="B19" s="26">
        <f>+'[2]4ud'!B82</f>
        <v>3031</v>
      </c>
      <c r="C19" s="27">
        <f>+'[2]4ud'!C82</f>
        <v>3226</v>
      </c>
      <c r="D19" s="41">
        <f>+'[2]4ud'!D82</f>
        <v>3094</v>
      </c>
      <c r="E19" s="27">
        <f>+'[2]4ud'!E82</f>
        <v>2793.4166666666665</v>
      </c>
      <c r="F19" s="27">
        <f>+'[2]4ud'!F82</f>
        <v>2695.4166666666665</v>
      </c>
      <c r="G19" s="27">
        <f>+'[2]4ud'!G82</f>
        <v>3160</v>
      </c>
      <c r="H19" s="82">
        <f>+'[2]4ud'!H82</f>
        <v>107.88005578800556</v>
      </c>
      <c r="I19" s="83">
        <f>+'[2]4ud'!I82</f>
        <v>95.90824550526969</v>
      </c>
      <c r="J19" s="106">
        <f>+'[2]4ud'!J82</f>
        <v>106.91930299441719</v>
      </c>
      <c r="K19" s="27">
        <f>+'[2]4ud'!K82</f>
        <v>226</v>
      </c>
      <c r="L19" s="27">
        <f>+'[2]4ud'!L82</f>
        <v>-132</v>
      </c>
      <c r="M19" s="27">
        <f>+'[2]4ud'!M82</f>
        <v>204.5</v>
      </c>
      <c r="P19" s="7"/>
      <c r="Q19" s="8"/>
    </row>
    <row r="20" spans="1:17" ht="15" customHeight="1" x14ac:dyDescent="0.2">
      <c r="A20" s="10"/>
      <c r="B20" s="10"/>
      <c r="C20" s="10"/>
      <c r="D20" s="10"/>
      <c r="E20" s="10"/>
      <c r="F20" s="10"/>
      <c r="G20" s="10"/>
      <c r="H20" s="10"/>
      <c r="I20" s="10"/>
      <c r="J20" s="10"/>
      <c r="K20" s="10"/>
      <c r="L20" s="10"/>
      <c r="M20" s="10"/>
    </row>
    <row r="21" spans="1:17" ht="15" customHeight="1" x14ac:dyDescent="0.25">
      <c r="A21" s="68" t="s">
        <v>147</v>
      </c>
    </row>
  </sheetData>
  <mergeCells count="1">
    <mergeCell ref="B4:C4"/>
  </mergeCells>
  <hyperlinks>
    <hyperlink ref="A21" location="Kazalo!A1" display="nazaj na kazalo" xr:uid="{092C1E85-AC32-40D4-A960-E77CF2DFC06C}"/>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tabSelected="1" workbookViewId="0"/>
  </sheetViews>
  <sheetFormatPr defaultColWidth="9.109375" defaultRowHeight="15" customHeight="1" x14ac:dyDescent="0.2"/>
  <cols>
    <col min="1" max="1" width="21.5546875" style="6" customWidth="1"/>
    <col min="2" max="7" width="9.33203125" style="6" customWidth="1"/>
    <col min="8" max="10" width="9.88671875" style="6" customWidth="1"/>
    <col min="11" max="12" width="8.33203125" style="6" customWidth="1"/>
    <col min="13" max="13" width="9" style="6" customWidth="1"/>
    <col min="14" max="15" width="9.109375" style="6"/>
    <col min="16" max="16" width="11.5546875" style="6" bestFit="1" customWidth="1"/>
    <col min="17" max="16384" width="9.109375" style="6"/>
  </cols>
  <sheetData>
    <row r="1" spans="1:16" ht="15" customHeight="1" x14ac:dyDescent="0.25">
      <c r="A1" s="9" t="s">
        <v>191</v>
      </c>
      <c r="B1" s="1"/>
      <c r="C1" s="1"/>
      <c r="D1" s="1"/>
      <c r="E1" s="1"/>
      <c r="F1" s="1"/>
      <c r="G1" s="1"/>
      <c r="H1" s="1"/>
      <c r="I1" s="1"/>
      <c r="J1" s="1"/>
      <c r="K1" s="1"/>
      <c r="L1" s="1"/>
      <c r="M1" s="1"/>
    </row>
    <row r="2" spans="1:16" ht="15" customHeight="1" x14ac:dyDescent="0.2">
      <c r="A2" s="1"/>
      <c r="B2" s="1"/>
      <c r="C2" s="1"/>
      <c r="D2" s="1"/>
      <c r="E2" s="1"/>
      <c r="F2" s="1"/>
      <c r="G2" s="1"/>
      <c r="H2" s="1"/>
      <c r="I2" s="1"/>
      <c r="J2" s="1"/>
      <c r="K2" s="1"/>
      <c r="L2" s="1"/>
      <c r="M2" s="1"/>
    </row>
    <row r="3" spans="1:16" ht="15" customHeight="1" x14ac:dyDescent="0.2">
      <c r="A3" s="51"/>
      <c r="B3" s="293"/>
      <c r="C3" s="294"/>
      <c r="D3" s="36"/>
      <c r="E3" s="29"/>
      <c r="F3" s="29"/>
      <c r="G3" s="29"/>
      <c r="H3" s="117"/>
      <c r="I3" s="286" t="s">
        <v>63</v>
      </c>
      <c r="J3" s="30"/>
      <c r="K3" s="29"/>
      <c r="L3" s="286" t="s">
        <v>190</v>
      </c>
      <c r="M3" s="29"/>
    </row>
    <row r="4" spans="1:16" ht="15" customHeight="1" x14ac:dyDescent="0.2">
      <c r="A4" s="118" t="s">
        <v>89</v>
      </c>
      <c r="B4" s="381"/>
      <c r="C4" s="382"/>
      <c r="D4" s="142"/>
      <c r="E4" s="287"/>
      <c r="F4" s="287"/>
      <c r="G4" s="287"/>
      <c r="H4" s="147" t="str">
        <f>+'[2]4ud'!H4</f>
        <v>II 26</v>
      </c>
      <c r="I4" s="143" t="str">
        <f>+'[2]4ud'!I4</f>
        <v>II 26</v>
      </c>
      <c r="J4" s="145" t="str">
        <f>+'[2]4ud'!J4</f>
        <v>Ø I-II 26</v>
      </c>
      <c r="K4" s="141" t="str">
        <f>+'[2]4ud'!K4</f>
        <v>II 26</v>
      </c>
      <c r="L4" s="141" t="str">
        <f>+'[2]4ud'!L4</f>
        <v>II 26</v>
      </c>
      <c r="M4" s="141" t="str">
        <f>+'[2]4ud'!M4</f>
        <v>Ø I-II 26</v>
      </c>
    </row>
    <row r="5" spans="1:16" ht="15" customHeight="1" x14ac:dyDescent="0.2">
      <c r="A5" s="176" t="s">
        <v>60</v>
      </c>
      <c r="B5" s="166" t="str">
        <f>+'[2]4ud'!B5</f>
        <v>XII 25</v>
      </c>
      <c r="C5" s="167" t="str">
        <f>+'[2]4ud'!C5</f>
        <v>I 26</v>
      </c>
      <c r="D5" s="266" t="str">
        <f>+'[2]4ud'!D5</f>
        <v>II 26</v>
      </c>
      <c r="E5" s="167" t="str">
        <f>+'[2]4ud'!E5</f>
        <v>Ø 2024</v>
      </c>
      <c r="F5" s="167" t="str">
        <f>+'[2]4ud'!F5</f>
        <v>Ø 2025</v>
      </c>
      <c r="G5" s="167" t="str">
        <f>+'[2]4ud'!G5</f>
        <v>Ø I-II 26</v>
      </c>
      <c r="H5" s="174" t="str">
        <f>+'[2]4ud'!H5</f>
        <v>II 25</v>
      </c>
      <c r="I5" s="175" t="str">
        <f>+'[2]4ud'!I5</f>
        <v>I 26</v>
      </c>
      <c r="J5" s="168" t="str">
        <f>+'[2]4ud'!J5</f>
        <v>Ø I-II 25</v>
      </c>
      <c r="K5" s="167" t="str">
        <f>+'[2]4ud'!K5</f>
        <v>II 25</v>
      </c>
      <c r="L5" s="167" t="str">
        <f>+'[2]4ud'!L5</f>
        <v>I 26</v>
      </c>
      <c r="M5" s="167" t="str">
        <f>+'[2]4ud'!M5</f>
        <v>Ø I-II 25</v>
      </c>
      <c r="N5" s="85"/>
      <c r="O5" s="85"/>
      <c r="P5" s="85"/>
    </row>
    <row r="6" spans="1:16" ht="15" customHeight="1" x14ac:dyDescent="0.2">
      <c r="A6" s="21" t="s">
        <v>22</v>
      </c>
      <c r="B6" s="22">
        <v>47177</v>
      </c>
      <c r="C6" s="23">
        <f>+'[3]Stanje BO'!B4</f>
        <v>49778</v>
      </c>
      <c r="D6" s="38">
        <f>+'[3]Stanje BO'!C4</f>
        <v>48096</v>
      </c>
      <c r="E6" s="23">
        <v>45982.333333333336</v>
      </c>
      <c r="F6" s="23">
        <v>45409.916666666664</v>
      </c>
      <c r="G6" s="23">
        <f>+'[3]Stanje BO'!C25</f>
        <v>48937</v>
      </c>
      <c r="H6" s="74">
        <f>+D6/'[4]Stanje BO'!C4*100</f>
        <v>99.623016694974936</v>
      </c>
      <c r="I6" s="76">
        <f>+D6/C6*100</f>
        <v>96.62099722769095</v>
      </c>
      <c r="J6" s="125">
        <f>+G6/'[4]Stanje BO'!C25*100</f>
        <v>99.43917257635178</v>
      </c>
      <c r="K6" s="23">
        <f>+D6-'[4]Stanje BO'!C4</f>
        <v>-182</v>
      </c>
      <c r="L6" s="24">
        <f>+D6-C6</f>
        <v>-1682</v>
      </c>
      <c r="M6" s="24">
        <f>+G6-'[4]Stanje BO'!C25</f>
        <v>-276</v>
      </c>
      <c r="N6" s="85"/>
      <c r="O6" s="85"/>
      <c r="P6" s="85"/>
    </row>
    <row r="7" spans="1:16" ht="12.75" customHeight="1" x14ac:dyDescent="0.2">
      <c r="A7" s="11"/>
      <c r="B7" s="15"/>
      <c r="C7" s="16"/>
      <c r="D7" s="39"/>
      <c r="E7" s="16"/>
      <c r="F7" s="16"/>
      <c r="G7" s="16"/>
      <c r="H7" s="77"/>
      <c r="I7" s="79"/>
      <c r="J7" s="119"/>
      <c r="K7" s="16"/>
      <c r="L7" s="17"/>
      <c r="M7" s="17"/>
      <c r="N7" s="85"/>
      <c r="O7" s="85"/>
      <c r="P7" s="85"/>
    </row>
    <row r="8" spans="1:16" ht="15" customHeight="1" x14ac:dyDescent="0.2">
      <c r="A8" s="70" t="s">
        <v>35</v>
      </c>
      <c r="B8" s="71">
        <v>26445</v>
      </c>
      <c r="C8" s="17">
        <f>+'[3]Stanje BO'!B6</f>
        <v>27997</v>
      </c>
      <c r="D8" s="72">
        <f>+'[3]Stanje BO'!C6</f>
        <v>26772</v>
      </c>
      <c r="E8" s="17">
        <v>26888.666666666668</v>
      </c>
      <c r="F8" s="17">
        <v>26117.25</v>
      </c>
      <c r="G8" s="17">
        <f>+'[3]Stanje BO'!C27</f>
        <v>27384.5</v>
      </c>
      <c r="H8" s="126">
        <f>+D8/'[4]Stanje BO'!C6*100</f>
        <v>94.831922354858136</v>
      </c>
      <c r="I8" s="79">
        <f t="shared" ref="I8:I24" si="0">+D8/C8*100</f>
        <v>95.624531199771397</v>
      </c>
      <c r="J8" s="119">
        <f>+G8/'[4]Stanje BO'!C27*100</f>
        <v>94.843022148336715</v>
      </c>
      <c r="K8" s="146">
        <f>+D8-'[4]Stanje BO'!C6</f>
        <v>-1459</v>
      </c>
      <c r="L8" s="146">
        <f t="shared" ref="L8:L24" si="1">+D8-C8</f>
        <v>-1225</v>
      </c>
      <c r="M8" s="146">
        <f>+G8-'[4]Stanje BO'!C27</f>
        <v>-1489</v>
      </c>
      <c r="N8" s="85"/>
      <c r="O8" s="85"/>
      <c r="P8" s="85"/>
    </row>
    <row r="9" spans="1:16" ht="15" customHeight="1" x14ac:dyDescent="0.2">
      <c r="A9" s="43" t="s">
        <v>41</v>
      </c>
      <c r="B9" s="12">
        <v>3482</v>
      </c>
      <c r="C9" s="13">
        <f>+'[3]Stanje BO'!B7</f>
        <v>3571</v>
      </c>
      <c r="D9" s="40">
        <f>+'[3]Stanje BO'!C7</f>
        <v>3445</v>
      </c>
      <c r="E9" s="13">
        <v>3638.75</v>
      </c>
      <c r="F9" s="13">
        <v>3548</v>
      </c>
      <c r="G9" s="13">
        <f>+'[3]Stanje BO'!C28</f>
        <v>3508</v>
      </c>
      <c r="H9" s="80">
        <f>+D9/'[4]Stanje BO'!C7*100</f>
        <v>91.427813163481957</v>
      </c>
      <c r="I9" s="81">
        <f t="shared" si="0"/>
        <v>96.471576589190704</v>
      </c>
      <c r="J9" s="105">
        <f>+G9/'[4]Stanje BO'!C28*100</f>
        <v>91.676466745067302</v>
      </c>
      <c r="K9" s="132">
        <f>+D9-'[4]Stanje BO'!C7</f>
        <v>-323</v>
      </c>
      <c r="L9" s="132">
        <f t="shared" si="1"/>
        <v>-126</v>
      </c>
      <c r="M9" s="132">
        <f>+G9-'[4]Stanje BO'!C28</f>
        <v>-318.5</v>
      </c>
      <c r="N9" s="85"/>
      <c r="O9" s="87"/>
      <c r="P9" s="88"/>
    </row>
    <row r="10" spans="1:16" ht="15" customHeight="1" x14ac:dyDescent="0.2">
      <c r="A10" s="43" t="s">
        <v>38</v>
      </c>
      <c r="B10" s="12">
        <v>1598</v>
      </c>
      <c r="C10" s="13">
        <f>+'[3]Stanje BO'!B8</f>
        <v>1690</v>
      </c>
      <c r="D10" s="40">
        <f>+'[3]Stanje BO'!C8</f>
        <v>1609</v>
      </c>
      <c r="E10" s="13">
        <v>1484.5</v>
      </c>
      <c r="F10" s="13">
        <v>1458.75</v>
      </c>
      <c r="G10" s="13">
        <f>+'[3]Stanje BO'!C29</f>
        <v>1649.5</v>
      </c>
      <c r="H10" s="80">
        <f>+D10/'[4]Stanje BO'!C8*100</f>
        <v>101.77103099304239</v>
      </c>
      <c r="I10" s="81">
        <f t="shared" si="0"/>
        <v>95.207100591715971</v>
      </c>
      <c r="J10" s="105">
        <f>+G10/'[4]Stanje BO'!C29*100</f>
        <v>101.72679617637989</v>
      </c>
      <c r="K10" s="132">
        <f>+D10-'[4]Stanje BO'!C8</f>
        <v>28</v>
      </c>
      <c r="L10" s="132">
        <f t="shared" si="1"/>
        <v>-81</v>
      </c>
      <c r="M10" s="132">
        <f>+G10-'[4]Stanje BO'!C29</f>
        <v>28</v>
      </c>
      <c r="N10" s="85"/>
      <c r="O10" s="87"/>
      <c r="P10" s="88"/>
    </row>
    <row r="11" spans="1:16" ht="15" customHeight="1" x14ac:dyDescent="0.2">
      <c r="A11" s="43" t="s">
        <v>37</v>
      </c>
      <c r="B11" s="12">
        <v>8054</v>
      </c>
      <c r="C11" s="13">
        <f>+'[3]Stanje BO'!B9</f>
        <v>8590</v>
      </c>
      <c r="D11" s="40">
        <f>+'[3]Stanje BO'!C9</f>
        <v>8328</v>
      </c>
      <c r="E11" s="13">
        <v>7881.833333333333</v>
      </c>
      <c r="F11" s="13">
        <v>7972.75</v>
      </c>
      <c r="G11" s="13">
        <f>+'[3]Stanje BO'!C30</f>
        <v>8459</v>
      </c>
      <c r="H11" s="80">
        <f>+D11/'[4]Stanje BO'!C9*100</f>
        <v>95.889464594127801</v>
      </c>
      <c r="I11" s="81">
        <f t="shared" si="0"/>
        <v>96.949941792782298</v>
      </c>
      <c r="J11" s="105">
        <f>+G11/'[4]Stanje BO'!C30*100</f>
        <v>95.700871139269154</v>
      </c>
      <c r="K11" s="132">
        <f>+D11-'[4]Stanje BO'!C9</f>
        <v>-357</v>
      </c>
      <c r="L11" s="132">
        <f t="shared" si="1"/>
        <v>-262</v>
      </c>
      <c r="M11" s="132">
        <f>+G11-'[4]Stanje BO'!C30</f>
        <v>-380</v>
      </c>
      <c r="N11" s="85"/>
      <c r="O11" s="87"/>
      <c r="P11" s="88"/>
    </row>
    <row r="12" spans="1:16" ht="15" customHeight="1" x14ac:dyDescent="0.2">
      <c r="A12" s="43" t="s">
        <v>36</v>
      </c>
      <c r="B12" s="12">
        <v>2773</v>
      </c>
      <c r="C12" s="13">
        <f>+'[3]Stanje BO'!B10</f>
        <v>3193</v>
      </c>
      <c r="D12" s="40">
        <f>+'[3]Stanje BO'!C10</f>
        <v>2900</v>
      </c>
      <c r="E12" s="13">
        <v>3084.8333333333335</v>
      </c>
      <c r="F12" s="13">
        <v>2774.4166666666665</v>
      </c>
      <c r="G12" s="13">
        <f>+'[3]Stanje BO'!C31</f>
        <v>3046.5</v>
      </c>
      <c r="H12" s="80">
        <f>+D12/'[4]Stanje BO'!C10*100</f>
        <v>88.984351027922671</v>
      </c>
      <c r="I12" s="81">
        <f t="shared" si="0"/>
        <v>90.823676792984656</v>
      </c>
      <c r="J12" s="105">
        <f>+G12/'[4]Stanje BO'!C31*100</f>
        <v>89.986708019494912</v>
      </c>
      <c r="K12" s="132">
        <f>+D12-'[4]Stanje BO'!C10</f>
        <v>-359</v>
      </c>
      <c r="L12" s="132">
        <f t="shared" si="1"/>
        <v>-293</v>
      </c>
      <c r="M12" s="132">
        <f>+G12-'[4]Stanje BO'!C31</f>
        <v>-339</v>
      </c>
      <c r="N12" s="85"/>
      <c r="O12" s="87"/>
      <c r="P12" s="88"/>
    </row>
    <row r="13" spans="1:16" ht="15" customHeight="1" x14ac:dyDescent="0.2">
      <c r="A13" s="43" t="s">
        <v>468</v>
      </c>
      <c r="B13" s="12">
        <v>1791</v>
      </c>
      <c r="C13" s="13">
        <f>+'[3]Stanje BO'!B11</f>
        <v>1874</v>
      </c>
      <c r="D13" s="40">
        <f>+'[3]Stanje BO'!C11</f>
        <v>1817</v>
      </c>
      <c r="E13" s="13">
        <v>2072.8333333333335</v>
      </c>
      <c r="F13" s="13">
        <v>1842.1666666666667</v>
      </c>
      <c r="G13" s="13">
        <f>+'[3]Stanje BO'!C32</f>
        <v>1845.5</v>
      </c>
      <c r="H13" s="80">
        <f>+D13/'[4]Stanje BO'!C11*100</f>
        <v>89.24361493123773</v>
      </c>
      <c r="I13" s="81">
        <f t="shared" si="0"/>
        <v>96.958377801494137</v>
      </c>
      <c r="J13" s="105">
        <f>+G13/'[4]Stanje BO'!C32*100</f>
        <v>88.238106622041599</v>
      </c>
      <c r="K13" s="132">
        <f>+D13-'[4]Stanje BO'!C11</f>
        <v>-219</v>
      </c>
      <c r="L13" s="132">
        <f t="shared" si="1"/>
        <v>-57</v>
      </c>
      <c r="M13" s="132">
        <f>+G13-'[4]Stanje BO'!C32</f>
        <v>-246</v>
      </c>
      <c r="N13" s="85"/>
      <c r="O13" s="87"/>
      <c r="P13" s="88"/>
    </row>
    <row r="14" spans="1:16" ht="15" customHeight="1" x14ac:dyDescent="0.2">
      <c r="A14" s="43" t="s">
        <v>469</v>
      </c>
      <c r="B14" s="12">
        <v>957</v>
      </c>
      <c r="C14" s="13">
        <f>+'[3]Stanje BO'!B12</f>
        <v>1005</v>
      </c>
      <c r="D14" s="40">
        <f>+'[3]Stanje BO'!C12</f>
        <v>956</v>
      </c>
      <c r="E14" s="13">
        <v>889.33333333333337</v>
      </c>
      <c r="F14" s="13">
        <v>939.83333333333337</v>
      </c>
      <c r="G14" s="13">
        <f>+'[3]Stanje BO'!C33</f>
        <v>980.5</v>
      </c>
      <c r="H14" s="80">
        <f>+D14/'[4]Stanje BO'!C12*100</f>
        <v>100.63157894736842</v>
      </c>
      <c r="I14" s="81">
        <f t="shared" si="0"/>
        <v>95.124378109452735</v>
      </c>
      <c r="J14" s="105">
        <f>+G14/'[4]Stanje BO'!C33*100</f>
        <v>101.65889061689994</v>
      </c>
      <c r="K14" s="132">
        <f>+D14-'[4]Stanje BO'!C12</f>
        <v>6</v>
      </c>
      <c r="L14" s="132">
        <f t="shared" si="1"/>
        <v>-49</v>
      </c>
      <c r="M14" s="132">
        <f>+G14-'[4]Stanje BO'!C33</f>
        <v>16</v>
      </c>
      <c r="N14" s="85"/>
      <c r="O14" s="87"/>
      <c r="P14" s="88"/>
    </row>
    <row r="15" spans="1:16" ht="15" customHeight="1" x14ac:dyDescent="0.2">
      <c r="A15" s="43" t="s">
        <v>39</v>
      </c>
      <c r="B15" s="12">
        <v>6489</v>
      </c>
      <c r="C15" s="13">
        <f>+'[3]Stanje BO'!B13</f>
        <v>6753</v>
      </c>
      <c r="D15" s="40">
        <f>+'[3]Stanje BO'!C13</f>
        <v>6430</v>
      </c>
      <c r="E15" s="13">
        <v>6464.75</v>
      </c>
      <c r="F15" s="13">
        <v>6314.583333333333</v>
      </c>
      <c r="G15" s="13">
        <f>+'[3]Stanje BO'!C34</f>
        <v>6591.5</v>
      </c>
      <c r="H15" s="80">
        <f>+D15/'[4]Stanje BO'!C13*100</f>
        <v>96.590055580591866</v>
      </c>
      <c r="I15" s="81">
        <f t="shared" si="0"/>
        <v>95.216940618984154</v>
      </c>
      <c r="J15" s="105">
        <f>+G15/'[4]Stanje BO'!C34*100</f>
        <v>96.706279342723008</v>
      </c>
      <c r="K15" s="132">
        <f>+D15-'[4]Stanje BO'!C13</f>
        <v>-227</v>
      </c>
      <c r="L15" s="132">
        <f t="shared" si="1"/>
        <v>-323</v>
      </c>
      <c r="M15" s="132">
        <f>+G15-'[4]Stanje BO'!C34</f>
        <v>-224.5</v>
      </c>
      <c r="N15" s="85"/>
      <c r="O15" s="87"/>
      <c r="P15" s="88"/>
    </row>
    <row r="16" spans="1:16" ht="15" customHeight="1" x14ac:dyDescent="0.2">
      <c r="A16" s="43" t="s">
        <v>40</v>
      </c>
      <c r="B16" s="12">
        <v>1301</v>
      </c>
      <c r="C16" s="13">
        <f>+'[3]Stanje BO'!B14</f>
        <v>1321</v>
      </c>
      <c r="D16" s="40">
        <f>+'[3]Stanje BO'!C14</f>
        <v>1287</v>
      </c>
      <c r="E16" s="13">
        <v>1371.8333333333333</v>
      </c>
      <c r="F16" s="13">
        <v>1266.75</v>
      </c>
      <c r="G16" s="13">
        <f>+'[3]Stanje BO'!C35</f>
        <v>1304</v>
      </c>
      <c r="H16" s="80">
        <f>+D16/'[4]Stanje BO'!C14*100</f>
        <v>99.382239382239376</v>
      </c>
      <c r="I16" s="81">
        <f t="shared" si="0"/>
        <v>97.426192278576835</v>
      </c>
      <c r="J16" s="105">
        <f>+G16/'[4]Stanje BO'!C35*100</f>
        <v>98.118886380737393</v>
      </c>
      <c r="K16" s="132">
        <f>+D16-'[4]Stanje BO'!C14</f>
        <v>-8</v>
      </c>
      <c r="L16" s="132">
        <f t="shared" si="1"/>
        <v>-34</v>
      </c>
      <c r="M16" s="132">
        <f>+G16-'[4]Stanje BO'!C35</f>
        <v>-25</v>
      </c>
      <c r="N16" s="85"/>
      <c r="O16" s="87"/>
      <c r="P16" s="88"/>
    </row>
    <row r="17" spans="1:16" ht="15" customHeight="1" x14ac:dyDescent="0.2">
      <c r="A17" s="43"/>
      <c r="B17" s="12"/>
      <c r="C17" s="13"/>
      <c r="D17" s="40"/>
      <c r="E17" s="13"/>
      <c r="F17" s="13"/>
      <c r="G17" s="13"/>
      <c r="H17" s="80"/>
      <c r="I17" s="81"/>
      <c r="J17" s="105"/>
      <c r="K17" s="132"/>
      <c r="L17" s="132"/>
      <c r="M17" s="132"/>
      <c r="N17" s="85"/>
      <c r="O17" s="87"/>
      <c r="P17" s="88"/>
    </row>
    <row r="18" spans="1:16" ht="15" customHeight="1" x14ac:dyDescent="0.2">
      <c r="A18" s="70" t="s">
        <v>42</v>
      </c>
      <c r="B18" s="71">
        <v>18587</v>
      </c>
      <c r="C18" s="17">
        <f>+'[3]Stanje BO'!B16</f>
        <v>19447</v>
      </c>
      <c r="D18" s="72">
        <f>+'[3]Stanje BO'!C16</f>
        <v>19000</v>
      </c>
      <c r="E18" s="17">
        <v>18133.916666666668</v>
      </c>
      <c r="F18" s="17">
        <v>17866.333333333332</v>
      </c>
      <c r="G18" s="17">
        <f>+'[3]Stanje BO'!C37</f>
        <v>19223.5</v>
      </c>
      <c r="H18" s="126">
        <f>+D18/'[4]Stanje BO'!C16*100</f>
        <v>101.69128666238494</v>
      </c>
      <c r="I18" s="79">
        <f t="shared" si="0"/>
        <v>97.701444952949046</v>
      </c>
      <c r="J18" s="119">
        <f>+G18/'[4]Stanje BO'!C37*100</f>
        <v>101.49683210137275</v>
      </c>
      <c r="K18" s="146">
        <f>+D18-'[4]Stanje BO'!C16</f>
        <v>316</v>
      </c>
      <c r="L18" s="146">
        <f t="shared" si="1"/>
        <v>-447</v>
      </c>
      <c r="M18" s="146">
        <f>+G18-'[4]Stanje BO'!C37</f>
        <v>283.5</v>
      </c>
      <c r="N18" s="85"/>
      <c r="O18" s="87"/>
      <c r="P18" s="88"/>
    </row>
    <row r="19" spans="1:16" ht="15" customHeight="1" x14ac:dyDescent="0.2">
      <c r="A19" s="43" t="s">
        <v>44</v>
      </c>
      <c r="B19" s="12">
        <v>3121</v>
      </c>
      <c r="C19" s="13">
        <f>+'[3]Stanje BO'!B17</f>
        <v>3299</v>
      </c>
      <c r="D19" s="40">
        <f>+'[3]Stanje BO'!C17</f>
        <v>3209</v>
      </c>
      <c r="E19" s="13">
        <v>2900</v>
      </c>
      <c r="F19" s="13">
        <v>2937.0833333333335</v>
      </c>
      <c r="G19" s="13">
        <f>+'[3]Stanje BO'!C38</f>
        <v>3254</v>
      </c>
      <c r="H19" s="80">
        <f>+D19/'[4]Stanje BO'!C17*100</f>
        <v>100.91194968553458</v>
      </c>
      <c r="I19" s="81">
        <f t="shared" si="0"/>
        <v>97.271900575932108</v>
      </c>
      <c r="J19" s="105">
        <f>+G19/'[4]Stanje BO'!C38*100</f>
        <v>99.586840091813315</v>
      </c>
      <c r="K19" s="132">
        <f>+D19-'[4]Stanje BO'!C17</f>
        <v>29</v>
      </c>
      <c r="L19" s="132">
        <f t="shared" si="1"/>
        <v>-90</v>
      </c>
      <c r="M19" s="132">
        <f>+G19-'[4]Stanje BO'!C38</f>
        <v>-13.5</v>
      </c>
      <c r="N19" s="85"/>
      <c r="O19" s="87"/>
      <c r="P19" s="88"/>
    </row>
    <row r="20" spans="1:16" ht="15" customHeight="1" x14ac:dyDescent="0.2">
      <c r="A20" s="43" t="s">
        <v>45</v>
      </c>
      <c r="B20" s="12">
        <v>1640</v>
      </c>
      <c r="C20" s="13">
        <f>+'[3]Stanje BO'!B18</f>
        <v>1720</v>
      </c>
      <c r="D20" s="40">
        <f>+'[3]Stanje BO'!C18</f>
        <v>1652</v>
      </c>
      <c r="E20" s="13">
        <v>1620.5</v>
      </c>
      <c r="F20" s="13">
        <v>1546.0833333333333</v>
      </c>
      <c r="G20" s="13">
        <f>+'[3]Stanje BO'!C39</f>
        <v>1686</v>
      </c>
      <c r="H20" s="80">
        <f>+D20/'[4]Stanje BO'!C18*100</f>
        <v>100.12121212121212</v>
      </c>
      <c r="I20" s="81">
        <f t="shared" si="0"/>
        <v>96.046511627906966</v>
      </c>
      <c r="J20" s="105">
        <f>+G20/'[4]Stanje BO'!C39*100</f>
        <v>100.44682752457553</v>
      </c>
      <c r="K20" s="132">
        <f>+D20-'[4]Stanje BO'!C18</f>
        <v>2</v>
      </c>
      <c r="L20" s="132">
        <f t="shared" si="1"/>
        <v>-68</v>
      </c>
      <c r="M20" s="132">
        <f>+G20-'[4]Stanje BO'!C39</f>
        <v>7.5</v>
      </c>
      <c r="N20" s="85"/>
      <c r="O20" s="87"/>
      <c r="P20" s="88"/>
    </row>
    <row r="21" spans="1:16" ht="15" customHeight="1" x14ac:dyDescent="0.2">
      <c r="A21" s="43" t="s">
        <v>46</v>
      </c>
      <c r="B21" s="12">
        <v>2546</v>
      </c>
      <c r="C21" s="13">
        <f>+'[3]Stanje BO'!B19</f>
        <v>2731</v>
      </c>
      <c r="D21" s="40">
        <f>+'[3]Stanje BO'!C19</f>
        <v>2657</v>
      </c>
      <c r="E21" s="13">
        <v>2478.9166666666665</v>
      </c>
      <c r="F21" s="13">
        <v>2402.75</v>
      </c>
      <c r="G21" s="13">
        <f>+'[3]Stanje BO'!C40</f>
        <v>2694</v>
      </c>
      <c r="H21" s="80">
        <f>+D21/'[4]Stanje BO'!C19*100</f>
        <v>98.44386809929604</v>
      </c>
      <c r="I21" s="81">
        <f t="shared" si="0"/>
        <v>97.29036982790187</v>
      </c>
      <c r="J21" s="105">
        <f>+G21/'[4]Stanje BO'!C40*100</f>
        <v>98.410958904109592</v>
      </c>
      <c r="K21" s="132">
        <f>+D21-'[4]Stanje BO'!C19</f>
        <v>-42</v>
      </c>
      <c r="L21" s="132">
        <f t="shared" si="1"/>
        <v>-74</v>
      </c>
      <c r="M21" s="132">
        <f>+G21-'[4]Stanje BO'!C40</f>
        <v>-43.5</v>
      </c>
      <c r="N21" s="85"/>
      <c r="O21" s="87"/>
      <c r="P21" s="88"/>
    </row>
    <row r="22" spans="1:16" ht="15" customHeight="1" x14ac:dyDescent="0.2">
      <c r="A22" s="43" t="s">
        <v>43</v>
      </c>
      <c r="B22" s="12">
        <v>11280</v>
      </c>
      <c r="C22" s="13">
        <f>+'[3]Stanje BO'!B20</f>
        <v>11697</v>
      </c>
      <c r="D22" s="40">
        <f>+'[3]Stanje BO'!C20</f>
        <v>11482</v>
      </c>
      <c r="E22" s="13">
        <v>11134.5</v>
      </c>
      <c r="F22" s="13">
        <v>10980.416666666666</v>
      </c>
      <c r="G22" s="13">
        <f>+'[3]Stanje BO'!C41</f>
        <v>11589.5</v>
      </c>
      <c r="H22" s="80">
        <f>+D22/'[4]Stanje BO'!C20*100</f>
        <v>102.93142088749441</v>
      </c>
      <c r="I22" s="81">
        <f t="shared" si="0"/>
        <v>98.161921860306052</v>
      </c>
      <c r="J22" s="105">
        <f>+G22/'[4]Stanje BO'!C41*100</f>
        <v>102.95829076533558</v>
      </c>
      <c r="K22" s="132">
        <f>+D22-'[4]Stanje BO'!C20</f>
        <v>327</v>
      </c>
      <c r="L22" s="132">
        <f t="shared" si="1"/>
        <v>-215</v>
      </c>
      <c r="M22" s="132">
        <f>+G22-'[4]Stanje BO'!C41</f>
        <v>333</v>
      </c>
      <c r="N22" s="85"/>
      <c r="O22" s="87"/>
      <c r="P22" s="88"/>
    </row>
    <row r="23" spans="1:16" ht="15" customHeight="1" x14ac:dyDescent="0.2">
      <c r="A23" s="43"/>
      <c r="B23" s="12"/>
      <c r="C23" s="13"/>
      <c r="D23" s="40"/>
      <c r="E23" s="13"/>
      <c r="F23" s="13"/>
      <c r="G23" s="13"/>
      <c r="H23" s="80"/>
      <c r="I23" s="81"/>
      <c r="J23" s="105"/>
      <c r="K23" s="132"/>
      <c r="L23" s="132"/>
      <c r="M23" s="132"/>
      <c r="N23" s="85"/>
      <c r="O23" s="87"/>
      <c r="P23" s="88"/>
    </row>
    <row r="24" spans="1:16" ht="15" customHeight="1" x14ac:dyDescent="0.2">
      <c r="A24" s="127" t="s">
        <v>65</v>
      </c>
      <c r="B24" s="108">
        <v>2145</v>
      </c>
      <c r="C24" s="109">
        <f>+'[3]Stanje BO'!B22</f>
        <v>2334</v>
      </c>
      <c r="D24" s="110">
        <f>+'[3]Stanje BO'!C22</f>
        <v>2324</v>
      </c>
      <c r="E24" s="109">
        <v>959.75</v>
      </c>
      <c r="F24" s="109">
        <v>1426.3333333333333</v>
      </c>
      <c r="G24" s="109">
        <f>+'[3]Stanje BO'!C43</f>
        <v>2329</v>
      </c>
      <c r="H24" s="128">
        <f>+D24/'[4]Stanje BO'!C22*100</f>
        <v>170.50623624358033</v>
      </c>
      <c r="I24" s="129">
        <f t="shared" si="0"/>
        <v>99.571550985432737</v>
      </c>
      <c r="J24" s="130">
        <f>+G24/'[4]Stanje BO'!C43*100</f>
        <v>166.41657734905323</v>
      </c>
      <c r="K24" s="133">
        <f>+D24-'[4]Stanje BO'!C22</f>
        <v>961</v>
      </c>
      <c r="L24" s="133">
        <f t="shared" si="1"/>
        <v>-10</v>
      </c>
      <c r="M24" s="133">
        <f>+G24-'[4]Stanje BO'!C43</f>
        <v>929.5</v>
      </c>
      <c r="N24" s="85"/>
      <c r="O24" s="87"/>
      <c r="P24" s="88"/>
    </row>
    <row r="25" spans="1:16" ht="15" customHeight="1" x14ac:dyDescent="0.2">
      <c r="A25" s="10"/>
      <c r="B25" s="10"/>
      <c r="C25" s="10"/>
      <c r="D25" s="10"/>
      <c r="E25" s="10"/>
      <c r="F25" s="10"/>
      <c r="G25" s="10"/>
      <c r="H25" s="10"/>
      <c r="I25" s="10"/>
      <c r="J25" s="10"/>
      <c r="M25" s="85"/>
      <c r="N25" s="85"/>
      <c r="O25" s="85"/>
      <c r="P25" s="85"/>
    </row>
    <row r="26" spans="1:16" ht="15" customHeight="1" x14ac:dyDescent="0.25">
      <c r="A26" s="68" t="s">
        <v>147</v>
      </c>
      <c r="M26" s="85"/>
      <c r="N26" s="85"/>
      <c r="O26" s="85"/>
      <c r="P26" s="85"/>
    </row>
    <row r="27" spans="1:16" ht="15" customHeight="1" x14ac:dyDescent="0.2">
      <c r="M27" s="85"/>
      <c r="N27" s="85"/>
      <c r="O27" s="85"/>
      <c r="P27" s="85"/>
    </row>
    <row r="28" spans="1:16" ht="15" customHeight="1" x14ac:dyDescent="0.2">
      <c r="M28" s="85"/>
      <c r="N28" s="85"/>
      <c r="O28" s="85"/>
      <c r="P28" s="85"/>
    </row>
    <row r="29" spans="1:16" ht="15" customHeight="1" x14ac:dyDescent="0.2">
      <c r="M29" s="85"/>
      <c r="N29" s="85"/>
      <c r="O29" s="85"/>
      <c r="P29" s="85"/>
    </row>
    <row r="30" spans="1:16" ht="15" customHeight="1" x14ac:dyDescent="0.2">
      <c r="M30" s="85"/>
      <c r="N30" s="85"/>
      <c r="O30" s="85"/>
      <c r="P30" s="85"/>
    </row>
    <row r="31" spans="1:16" ht="15" customHeight="1" x14ac:dyDescent="0.2">
      <c r="M31" s="85"/>
      <c r="N31" s="85"/>
      <c r="O31" s="85"/>
      <c r="P31" s="85"/>
    </row>
    <row r="32" spans="1:16" ht="15" customHeight="1" x14ac:dyDescent="0.2">
      <c r="M32" s="85"/>
      <c r="N32" s="85"/>
      <c r="O32" s="85"/>
      <c r="P32" s="85"/>
    </row>
    <row r="33" spans="13:16" ht="15" customHeight="1" x14ac:dyDescent="0.2">
      <c r="M33" s="85"/>
      <c r="N33" s="85"/>
      <c r="O33" s="85"/>
      <c r="P33" s="85"/>
    </row>
    <row r="34" spans="13:16" ht="15" customHeight="1" x14ac:dyDescent="0.2">
      <c r="M34" s="85"/>
      <c r="N34" s="85"/>
      <c r="O34" s="85"/>
      <c r="P34" s="85"/>
    </row>
    <row r="35" spans="13:16" ht="15" customHeight="1" x14ac:dyDescent="0.2">
      <c r="M35" s="85"/>
      <c r="N35" s="85"/>
      <c r="O35" s="85"/>
      <c r="P35" s="85"/>
    </row>
  </sheetData>
  <mergeCells count="1">
    <mergeCell ref="B4:C4"/>
  </mergeCells>
  <hyperlinks>
    <hyperlink ref="A26" location="Kazalo!A1" display="nazaj na kazalo" xr:uid="{C3ABA035-D10B-4647-AD71-17C473F8D4DC}"/>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abSelected="1" workbookViewId="0"/>
  </sheetViews>
  <sheetFormatPr defaultColWidth="9.109375" defaultRowHeight="15" customHeight="1" x14ac:dyDescent="0.2"/>
  <cols>
    <col min="1" max="1" width="14.33203125" style="6" customWidth="1"/>
    <col min="2" max="4" width="7.88671875" style="6" customWidth="1"/>
    <col min="5" max="7" width="9.33203125" style="6" customWidth="1"/>
    <col min="8" max="10" width="9.88671875" style="6" customWidth="1"/>
    <col min="11" max="11" width="8.33203125" style="6" customWidth="1"/>
    <col min="12" max="16384" width="9.109375" style="6"/>
  </cols>
  <sheetData>
    <row r="1" spans="1:11" ht="15" customHeight="1" x14ac:dyDescent="0.25">
      <c r="A1" s="9" t="s">
        <v>188</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3"/>
      <c r="C3" s="294"/>
      <c r="D3" s="36"/>
      <c r="E3" s="29"/>
      <c r="F3" s="29"/>
      <c r="G3" s="29"/>
      <c r="H3" s="379" t="s">
        <v>63</v>
      </c>
      <c r="I3" s="380"/>
      <c r="J3" s="380"/>
      <c r="K3" s="285"/>
    </row>
    <row r="4" spans="1:11" ht="15" customHeight="1" x14ac:dyDescent="0.2">
      <c r="A4" s="242" t="s">
        <v>67</v>
      </c>
      <c r="B4" s="381"/>
      <c r="C4" s="382"/>
      <c r="D4" s="142"/>
      <c r="E4" s="285"/>
      <c r="F4" s="285"/>
      <c r="G4" s="285"/>
      <c r="H4" s="147" t="str">
        <f>+'[2]5ud'!H4</f>
        <v>II 26</v>
      </c>
      <c r="I4" s="143" t="str">
        <f>+'[2]5ud'!I4</f>
        <v>II 26</v>
      </c>
      <c r="J4" s="143" t="str">
        <f>+'[2]5ud'!J4</f>
        <v>I-II 26</v>
      </c>
      <c r="K4" s="285"/>
    </row>
    <row r="5" spans="1:11" ht="15.75" customHeight="1" x14ac:dyDescent="0.2">
      <c r="A5" s="243" t="s">
        <v>61</v>
      </c>
      <c r="B5" s="166" t="str">
        <f>+'[2]5ud'!B5</f>
        <v>XII 25</v>
      </c>
      <c r="C5" s="167" t="str">
        <f>+'[2]5ud'!C5</f>
        <v>I 26</v>
      </c>
      <c r="D5" s="266" t="str">
        <f>+'[2]5ud'!D5</f>
        <v>II 26</v>
      </c>
      <c r="E5" s="167" t="str">
        <f>+'[2]5ud'!E5</f>
        <v>I-XII 24</v>
      </c>
      <c r="F5" s="167" t="str">
        <f>+'[2]5ud'!F5</f>
        <v>I-XII 25</v>
      </c>
      <c r="G5" s="167" t="str">
        <f>+'[2]5ud'!G5</f>
        <v>I-II 26</v>
      </c>
      <c r="H5" s="174" t="str">
        <f>+'[2]5ud'!H5</f>
        <v>II 25</v>
      </c>
      <c r="I5" s="175" t="str">
        <f>+'[2]5ud'!I5</f>
        <v>I 26</v>
      </c>
      <c r="J5" s="175" t="str">
        <f>+'[2]5ud'!J5</f>
        <v>I-II 25</v>
      </c>
      <c r="K5" s="285"/>
    </row>
    <row r="6" spans="1:11" ht="15" customHeight="1" x14ac:dyDescent="0.2">
      <c r="A6" s="21" t="s">
        <v>22</v>
      </c>
      <c r="B6" s="22">
        <f>+'[2]5ud'!B6</f>
        <v>5328</v>
      </c>
      <c r="C6" s="23">
        <f>+'[2]5ud'!C6</f>
        <v>8069</v>
      </c>
      <c r="D6" s="38">
        <f>+'[2]5ud'!D6</f>
        <v>4510</v>
      </c>
      <c r="E6" s="23">
        <f>+'[2]5ud'!E6</f>
        <v>62173</v>
      </c>
      <c r="F6" s="23">
        <f>+'[2]5ud'!F6</f>
        <v>62262</v>
      </c>
      <c r="G6" s="23">
        <f>+'[2]5ud'!G6</f>
        <v>12579</v>
      </c>
      <c r="H6" s="74">
        <f>+'[2]5ud'!H6</f>
        <v>95.814743998300401</v>
      </c>
      <c r="I6" s="76">
        <f>+'[2]5ud'!I6</f>
        <v>55.892923534514807</v>
      </c>
      <c r="J6" s="76">
        <f>+'[2]5ud'!J6</f>
        <v>95.75245489837863</v>
      </c>
      <c r="K6" s="285"/>
    </row>
    <row r="7" spans="1:11" ht="12.75" customHeight="1" x14ac:dyDescent="0.2">
      <c r="A7" s="11"/>
      <c r="B7" s="15"/>
      <c r="C7" s="16"/>
      <c r="D7" s="39"/>
      <c r="E7" s="16"/>
      <c r="F7" s="16"/>
      <c r="G7" s="16"/>
      <c r="H7" s="77"/>
      <c r="I7" s="79"/>
      <c r="J7" s="79"/>
      <c r="K7" s="285"/>
    </row>
    <row r="8" spans="1:11" ht="15" customHeight="1" x14ac:dyDescent="0.2">
      <c r="A8" s="18" t="s">
        <v>23</v>
      </c>
      <c r="B8" s="12">
        <f>+'[2]5ud'!B8</f>
        <v>554</v>
      </c>
      <c r="C8" s="13">
        <f>+'[2]5ud'!C8</f>
        <v>791</v>
      </c>
      <c r="D8" s="40">
        <f>+'[2]5ud'!D8</f>
        <v>446</v>
      </c>
      <c r="E8" s="13">
        <f>+'[2]5ud'!E8</f>
        <v>6770</v>
      </c>
      <c r="F8" s="13">
        <f>+'[2]5ud'!F8</f>
        <v>6737</v>
      </c>
      <c r="G8" s="13">
        <f>+'[2]5ud'!G8</f>
        <v>1237</v>
      </c>
      <c r="H8" s="80">
        <f>+'[2]5ud'!H8</f>
        <v>92.916666666666671</v>
      </c>
      <c r="I8" s="81">
        <f>+'[2]5ud'!I8</f>
        <v>56.384323640960808</v>
      </c>
      <c r="J8" s="81">
        <f>+'[2]5ud'!J8</f>
        <v>85.192837465564736</v>
      </c>
      <c r="K8" s="3"/>
    </row>
    <row r="9" spans="1:11" ht="15" customHeight="1" x14ac:dyDescent="0.2">
      <c r="A9" s="18" t="s">
        <v>24</v>
      </c>
      <c r="B9" s="12">
        <f>+'[2]5ud'!B16</f>
        <v>401</v>
      </c>
      <c r="C9" s="13">
        <f>+'[2]5ud'!C16</f>
        <v>636</v>
      </c>
      <c r="D9" s="40">
        <f>+'[2]5ud'!D16</f>
        <v>351</v>
      </c>
      <c r="E9" s="13">
        <f>+'[2]5ud'!E16</f>
        <v>4588</v>
      </c>
      <c r="F9" s="13">
        <f>+'[2]5ud'!F16</f>
        <v>4915</v>
      </c>
      <c r="G9" s="13">
        <f>+'[2]5ud'!G16</f>
        <v>987</v>
      </c>
      <c r="H9" s="80">
        <f>+'[2]5ud'!H16</f>
        <v>95.380434782608688</v>
      </c>
      <c r="I9" s="81">
        <f>+'[2]5ud'!I16</f>
        <v>55.188679245283026</v>
      </c>
      <c r="J9" s="81">
        <f>+'[2]5ud'!J16</f>
        <v>101.6477857878476</v>
      </c>
      <c r="K9" s="3"/>
    </row>
    <row r="10" spans="1:11" ht="15" customHeight="1" x14ac:dyDescent="0.2">
      <c r="A10" s="18" t="s">
        <v>25</v>
      </c>
      <c r="B10" s="12">
        <f>+'[2]5ud'!B24</f>
        <v>603</v>
      </c>
      <c r="C10" s="13">
        <f>+'[2]5ud'!C24</f>
        <v>629</v>
      </c>
      <c r="D10" s="40">
        <f>+'[2]5ud'!D24</f>
        <v>387</v>
      </c>
      <c r="E10" s="13">
        <f>+'[2]5ud'!E24</f>
        <v>5182</v>
      </c>
      <c r="F10" s="13">
        <f>+'[2]5ud'!F24</f>
        <v>5240</v>
      </c>
      <c r="G10" s="13">
        <f>+'[2]5ud'!G24</f>
        <v>1016</v>
      </c>
      <c r="H10" s="80">
        <f>+'[2]5ud'!H24</f>
        <v>108.40336134453781</v>
      </c>
      <c r="I10" s="81">
        <f>+'[2]5ud'!I24</f>
        <v>61.526232114467405</v>
      </c>
      <c r="J10" s="81">
        <f>+'[2]5ud'!J24</f>
        <v>96.761904761904759</v>
      </c>
      <c r="K10" s="3"/>
    </row>
    <row r="11" spans="1:11" ht="15" customHeight="1" x14ac:dyDescent="0.2">
      <c r="A11" s="18" t="s">
        <v>26</v>
      </c>
      <c r="B11" s="12">
        <f>+'[2]5ud'!B31</f>
        <v>1187</v>
      </c>
      <c r="C11" s="13">
        <f>+'[2]5ud'!C31</f>
        <v>1810</v>
      </c>
      <c r="D11" s="40">
        <f>+'[2]5ud'!D31</f>
        <v>1174</v>
      </c>
      <c r="E11" s="13">
        <f>+'[2]5ud'!E31</f>
        <v>15343</v>
      </c>
      <c r="F11" s="13">
        <f>+'[2]5ud'!F31</f>
        <v>15633</v>
      </c>
      <c r="G11" s="13">
        <f>+'[2]5ud'!G31</f>
        <v>2984</v>
      </c>
      <c r="H11" s="80">
        <f>+'[2]5ud'!H31</f>
        <v>98.904802021903961</v>
      </c>
      <c r="I11" s="81">
        <f>+'[2]5ud'!I31</f>
        <v>64.861878453038685</v>
      </c>
      <c r="J11" s="81">
        <f>+'[2]5ud'!J31</f>
        <v>100.40376850605652</v>
      </c>
      <c r="K11" s="4"/>
    </row>
    <row r="12" spans="1:11" ht="15" customHeight="1" x14ac:dyDescent="0.2">
      <c r="A12" s="18" t="s">
        <v>27</v>
      </c>
      <c r="B12" s="12">
        <f>+'[2]5ud'!B42</f>
        <v>808</v>
      </c>
      <c r="C12" s="13">
        <f>+'[2]5ud'!C42</f>
        <v>1396</v>
      </c>
      <c r="D12" s="40">
        <f>+'[2]5ud'!D42</f>
        <v>743</v>
      </c>
      <c r="E12" s="13">
        <f>+'[2]5ud'!E42</f>
        <v>9668</v>
      </c>
      <c r="F12" s="13">
        <f>+'[2]5ud'!F42</f>
        <v>9710</v>
      </c>
      <c r="G12" s="13">
        <f>+'[2]5ud'!G42</f>
        <v>2139</v>
      </c>
      <c r="H12" s="80">
        <f>+'[2]5ud'!H42</f>
        <v>95.74742268041237</v>
      </c>
      <c r="I12" s="81">
        <f>+'[2]5ud'!I42</f>
        <v>53.223495702005728</v>
      </c>
      <c r="J12" s="81">
        <f>+'[2]5ud'!J42</f>
        <v>94.813829787234042</v>
      </c>
      <c r="K12" s="4"/>
    </row>
    <row r="13" spans="1:11" ht="15" customHeight="1" x14ac:dyDescent="0.2">
      <c r="A13" s="18" t="s">
        <v>28</v>
      </c>
      <c r="B13" s="12">
        <f>+'[2]5ud'!B49</f>
        <v>452</v>
      </c>
      <c r="C13" s="13">
        <f>+'[2]5ud'!C49</f>
        <v>807</v>
      </c>
      <c r="D13" s="40">
        <f>+'[2]5ud'!D49</f>
        <v>312</v>
      </c>
      <c r="E13" s="13">
        <f>+'[2]5ud'!E49</f>
        <v>4902</v>
      </c>
      <c r="F13" s="13">
        <f>+'[2]5ud'!F49</f>
        <v>4497</v>
      </c>
      <c r="G13" s="13">
        <f>+'[2]5ud'!G49</f>
        <v>1119</v>
      </c>
      <c r="H13" s="80">
        <f>+'[2]5ud'!H49</f>
        <v>89.142857142857139</v>
      </c>
      <c r="I13" s="81">
        <f>+'[2]5ud'!I49</f>
        <v>38.661710037174721</v>
      </c>
      <c r="J13" s="81">
        <f>+'[2]5ud'!J49</f>
        <v>100.26881720430107</v>
      </c>
      <c r="K13" s="5"/>
    </row>
    <row r="14" spans="1:11" ht="15" customHeight="1" x14ac:dyDescent="0.2">
      <c r="A14" s="18" t="s">
        <v>29</v>
      </c>
      <c r="B14" s="12">
        <f>+'[2]5ud'!B55</f>
        <v>194</v>
      </c>
      <c r="C14" s="13">
        <f>+'[2]5ud'!C55</f>
        <v>298</v>
      </c>
      <c r="D14" s="40">
        <f>+'[2]5ud'!D55</f>
        <v>177</v>
      </c>
      <c r="E14" s="13">
        <f>+'[2]5ud'!E55</f>
        <v>2369</v>
      </c>
      <c r="F14" s="13">
        <f>+'[2]5ud'!F55</f>
        <v>2473</v>
      </c>
      <c r="G14" s="13">
        <f>+'[2]5ud'!G55</f>
        <v>475</v>
      </c>
      <c r="H14" s="80">
        <f>+'[2]5ud'!H55</f>
        <v>92.670157068062835</v>
      </c>
      <c r="I14" s="81">
        <f>+'[2]5ud'!I55</f>
        <v>59.395973154362416</v>
      </c>
      <c r="J14" s="81">
        <f>+'[2]5ud'!J55</f>
        <v>101.93133047210301</v>
      </c>
      <c r="K14" s="5"/>
    </row>
    <row r="15" spans="1:11" ht="15" customHeight="1" x14ac:dyDescent="0.2">
      <c r="A15" s="18" t="s">
        <v>30</v>
      </c>
      <c r="B15" s="12">
        <f>+'[2]5ud'!B61</f>
        <v>194</v>
      </c>
      <c r="C15" s="13">
        <f>+'[2]5ud'!C61</f>
        <v>336</v>
      </c>
      <c r="D15" s="40">
        <f>+'[2]5ud'!D61</f>
        <v>163</v>
      </c>
      <c r="E15" s="13">
        <f>+'[2]5ud'!E61</f>
        <v>2621</v>
      </c>
      <c r="F15" s="13">
        <f>+'[2]5ud'!F61</f>
        <v>2527</v>
      </c>
      <c r="G15" s="13">
        <f>+'[2]5ud'!G61</f>
        <v>499</v>
      </c>
      <c r="H15" s="80">
        <f>+'[2]5ud'!H61</f>
        <v>86.702127659574472</v>
      </c>
      <c r="I15" s="81">
        <f>+'[2]5ud'!I61</f>
        <v>48.511904761904759</v>
      </c>
      <c r="J15" s="81">
        <f>+'[2]5ud'!J61</f>
        <v>88.632326820603907</v>
      </c>
      <c r="K15" s="5"/>
    </row>
    <row r="16" spans="1:11" ht="15" customHeight="1" x14ac:dyDescent="0.2">
      <c r="A16" s="18" t="s">
        <v>31</v>
      </c>
      <c r="B16" s="12">
        <f>+'[2]5ud'!B67</f>
        <v>232</v>
      </c>
      <c r="C16" s="13">
        <f>+'[2]5ud'!C67</f>
        <v>368</v>
      </c>
      <c r="D16" s="40">
        <f>+'[2]5ud'!D67</f>
        <v>220</v>
      </c>
      <c r="E16" s="13">
        <f>+'[2]5ud'!E67</f>
        <v>3052</v>
      </c>
      <c r="F16" s="13">
        <f>+'[2]5ud'!F67</f>
        <v>2952</v>
      </c>
      <c r="G16" s="13">
        <f>+'[2]5ud'!G67</f>
        <v>588</v>
      </c>
      <c r="H16" s="80">
        <f>+'[2]5ud'!H67</f>
        <v>82.397003745318358</v>
      </c>
      <c r="I16" s="81">
        <f>+'[2]5ud'!I67</f>
        <v>59.782608695652172</v>
      </c>
      <c r="J16" s="81">
        <f>+'[2]5ud'!J67</f>
        <v>86.090775988286978</v>
      </c>
      <c r="K16" s="5"/>
    </row>
    <row r="17" spans="1:11" ht="15" customHeight="1" x14ac:dyDescent="0.2">
      <c r="A17" s="18" t="s">
        <v>32</v>
      </c>
      <c r="B17" s="12">
        <f>+'[2]5ud'!B71</f>
        <v>174</v>
      </c>
      <c r="C17" s="13">
        <f>+'[2]5ud'!C71</f>
        <v>276</v>
      </c>
      <c r="D17" s="40">
        <f>+'[2]5ud'!D71</f>
        <v>121</v>
      </c>
      <c r="E17" s="13">
        <f>+'[2]5ud'!E71</f>
        <v>1853</v>
      </c>
      <c r="F17" s="13">
        <f>+'[2]5ud'!F71</f>
        <v>1807</v>
      </c>
      <c r="G17" s="13">
        <f>+'[2]5ud'!G71</f>
        <v>397</v>
      </c>
      <c r="H17" s="80">
        <f>+'[2]5ud'!H71</f>
        <v>93.798449612403104</v>
      </c>
      <c r="I17" s="81">
        <f>+'[2]5ud'!I71</f>
        <v>43.840579710144929</v>
      </c>
      <c r="J17" s="81">
        <f>+'[2]5ud'!J71</f>
        <v>99.498746867167924</v>
      </c>
      <c r="K17" s="5"/>
    </row>
    <row r="18" spans="1:11" ht="15" customHeight="1" x14ac:dyDescent="0.2">
      <c r="A18" s="18" t="s">
        <v>33</v>
      </c>
      <c r="B18" s="12">
        <f>+'[2]5ud'!B76</f>
        <v>140</v>
      </c>
      <c r="C18" s="13">
        <f>+'[2]5ud'!C76</f>
        <v>163</v>
      </c>
      <c r="D18" s="40">
        <f>+'[2]5ud'!D76</f>
        <v>136</v>
      </c>
      <c r="E18" s="13">
        <f>+'[2]5ud'!E76</f>
        <v>1666</v>
      </c>
      <c r="F18" s="13">
        <f>+'[2]5ud'!F76</f>
        <v>1655</v>
      </c>
      <c r="G18" s="13">
        <f>+'[2]5ud'!G76</f>
        <v>299</v>
      </c>
      <c r="H18" s="80">
        <f>+'[2]5ud'!H76</f>
        <v>120.35398230088497</v>
      </c>
      <c r="I18" s="81">
        <f>+'[2]5ud'!I76</f>
        <v>83.435582822085891</v>
      </c>
      <c r="J18" s="81">
        <f>+'[2]5ud'!J76</f>
        <v>99.006622516556291</v>
      </c>
      <c r="K18" s="5"/>
    </row>
    <row r="19" spans="1:11" ht="15" customHeight="1" x14ac:dyDescent="0.2">
      <c r="A19" s="25" t="s">
        <v>34</v>
      </c>
      <c r="B19" s="26">
        <f>+'[2]5ud'!B82</f>
        <v>389</v>
      </c>
      <c r="C19" s="27">
        <f>+'[2]5ud'!C82</f>
        <v>559</v>
      </c>
      <c r="D19" s="41">
        <f>+'[2]5ud'!D82</f>
        <v>280</v>
      </c>
      <c r="E19" s="27">
        <f>+'[2]5ud'!E82</f>
        <v>4159</v>
      </c>
      <c r="F19" s="27">
        <f>+'[2]5ud'!F82</f>
        <v>4116</v>
      </c>
      <c r="G19" s="27">
        <f>+'[2]5ud'!G82</f>
        <v>839</v>
      </c>
      <c r="H19" s="82">
        <f>+'[2]5ud'!H82</f>
        <v>93.023255813953483</v>
      </c>
      <c r="I19" s="83">
        <f>+'[2]5ud'!I82</f>
        <v>50.089445438282645</v>
      </c>
      <c r="J19" s="83">
        <f>+'[2]5ud'!J82</f>
        <v>92.50275633958104</v>
      </c>
      <c r="K19" s="5"/>
    </row>
    <row r="20" spans="1:11" ht="15" customHeight="1" x14ac:dyDescent="0.2">
      <c r="A20" s="10"/>
      <c r="B20" s="10"/>
      <c r="C20" s="10"/>
      <c r="D20" s="10"/>
      <c r="E20" s="10"/>
      <c r="F20" s="10"/>
      <c r="G20" s="10"/>
      <c r="H20" s="10"/>
      <c r="I20" s="10"/>
      <c r="J20" s="10"/>
    </row>
    <row r="21" spans="1:11" ht="15" customHeight="1" x14ac:dyDescent="0.25">
      <c r="A21" s="68" t="s">
        <v>147</v>
      </c>
    </row>
  </sheetData>
  <mergeCells count="2">
    <mergeCell ref="B4:C4"/>
    <mergeCell ref="H3:J3"/>
  </mergeCells>
  <hyperlinks>
    <hyperlink ref="A21" location="Kazalo!A1" display="nazaj na kazalo" xr:uid="{DAE6C276-FCC6-4E8A-8356-158B047ADFC4}"/>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showGridLines="0" tabSelected="1" workbookViewId="0"/>
  </sheetViews>
  <sheetFormatPr defaultColWidth="9.109375" defaultRowHeight="15" customHeight="1" x14ac:dyDescent="0.2"/>
  <cols>
    <col min="1" max="1" width="21.5546875" style="6" customWidth="1"/>
    <col min="2" max="7" width="8" style="6" customWidth="1"/>
    <col min="8" max="10" width="8.109375" style="6" customWidth="1"/>
    <col min="11" max="13" width="8.33203125" style="6" customWidth="1"/>
    <col min="14" max="14" width="9.109375" style="6"/>
    <col min="15" max="15" width="25.88671875" style="6" customWidth="1"/>
    <col min="16" max="16" width="9.109375" style="6"/>
    <col min="17" max="17" width="11.5546875" style="6" bestFit="1" customWidth="1"/>
    <col min="18" max="16384" width="9.109375" style="6"/>
  </cols>
  <sheetData>
    <row r="1" spans="1:17" ht="15" customHeight="1" x14ac:dyDescent="0.25">
      <c r="A1" s="9" t="s">
        <v>187</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3"/>
      <c r="C3" s="294"/>
      <c r="D3" s="36"/>
      <c r="E3" s="29"/>
      <c r="F3" s="29"/>
      <c r="G3" s="29"/>
      <c r="H3" s="379" t="s">
        <v>63</v>
      </c>
      <c r="I3" s="380"/>
      <c r="J3" s="380"/>
      <c r="K3" s="285"/>
      <c r="L3" s="35"/>
      <c r="M3" s="35"/>
    </row>
    <row r="4" spans="1:17" ht="15" customHeight="1" x14ac:dyDescent="0.2">
      <c r="A4" s="118" t="s">
        <v>89</v>
      </c>
      <c r="B4" s="381"/>
      <c r="C4" s="382"/>
      <c r="D4" s="142"/>
      <c r="E4" s="285"/>
      <c r="F4" s="285"/>
      <c r="G4" s="285"/>
      <c r="H4" s="147" t="str">
        <f>+'[2]5ud'!H4</f>
        <v>II 26</v>
      </c>
      <c r="I4" s="143" t="str">
        <f>+'[2]5ud'!I4</f>
        <v>II 26</v>
      </c>
      <c r="J4" s="143" t="str">
        <f>+'[2]5ud'!J4</f>
        <v>I-II 26</v>
      </c>
      <c r="K4" s="285"/>
      <c r="L4" s="35"/>
      <c r="M4" s="35"/>
    </row>
    <row r="5" spans="1:17" ht="15" customHeight="1" x14ac:dyDescent="0.2">
      <c r="A5" s="176" t="s">
        <v>60</v>
      </c>
      <c r="B5" s="166" t="str">
        <f>+'[2]5ud'!B5</f>
        <v>XII 25</v>
      </c>
      <c r="C5" s="167" t="str">
        <f>+'[2]5ud'!C5</f>
        <v>I 26</v>
      </c>
      <c r="D5" s="266" t="str">
        <f>+'[2]5ud'!D5</f>
        <v>II 26</v>
      </c>
      <c r="E5" s="167" t="str">
        <f>+'[2]5ud'!E5</f>
        <v>I-XII 24</v>
      </c>
      <c r="F5" s="167" t="str">
        <f>+'[2]5ud'!F5</f>
        <v>I-XII 25</v>
      </c>
      <c r="G5" s="167" t="str">
        <f>+'[2]5ud'!G5</f>
        <v>I-II 26</v>
      </c>
      <c r="H5" s="174" t="str">
        <f>+'[2]5ud'!H5</f>
        <v>II 25</v>
      </c>
      <c r="I5" s="175" t="str">
        <f>+'[2]5ud'!I5</f>
        <v>I 26</v>
      </c>
      <c r="J5" s="175" t="str">
        <f>+'[2]5ud'!J5</f>
        <v>I-II 25</v>
      </c>
      <c r="K5" s="285"/>
      <c r="L5" s="35"/>
      <c r="M5" s="84"/>
      <c r="N5" s="85"/>
      <c r="O5" s="85"/>
      <c r="P5" s="85"/>
      <c r="Q5" s="85"/>
    </row>
    <row r="6" spans="1:17" ht="15" customHeight="1" x14ac:dyDescent="0.2">
      <c r="A6" s="21" t="s">
        <v>22</v>
      </c>
      <c r="B6" s="22">
        <v>5328</v>
      </c>
      <c r="C6" s="23">
        <f>+[3]Priliv!B4</f>
        <v>8069</v>
      </c>
      <c r="D6" s="38">
        <f>+[3]Priliv!C4</f>
        <v>4510</v>
      </c>
      <c r="E6" s="23">
        <v>62173</v>
      </c>
      <c r="F6" s="23">
        <v>62262</v>
      </c>
      <c r="G6" s="23">
        <f>+[3]Priliv!C25</f>
        <v>12579</v>
      </c>
      <c r="H6" s="74">
        <f>+D6/[4]Priliv!C4*100</f>
        <v>95.814743998300401</v>
      </c>
      <c r="I6" s="76">
        <f>+D6/C6*100</f>
        <v>55.892923534514807</v>
      </c>
      <c r="J6" s="76">
        <f>+G6/[4]Priliv!C25*100</f>
        <v>95.75245489837863</v>
      </c>
      <c r="K6" s="285"/>
      <c r="L6" s="35"/>
      <c r="M6" s="84"/>
      <c r="N6" s="85"/>
      <c r="O6" s="85"/>
      <c r="P6" s="85"/>
      <c r="Q6" s="85"/>
    </row>
    <row r="7" spans="1:17" ht="12.75" customHeight="1" x14ac:dyDescent="0.2">
      <c r="A7" s="11"/>
      <c r="B7" s="15"/>
      <c r="C7" s="16"/>
      <c r="D7" s="39"/>
      <c r="E7" s="16"/>
      <c r="F7" s="16"/>
      <c r="G7" s="16"/>
      <c r="H7" s="77"/>
      <c r="I7" s="79"/>
      <c r="J7" s="79"/>
      <c r="K7" s="285"/>
      <c r="L7" s="35"/>
      <c r="M7" s="84"/>
      <c r="N7" s="85"/>
      <c r="O7" s="85"/>
      <c r="P7" s="85"/>
      <c r="Q7" s="85"/>
    </row>
    <row r="8" spans="1:17" ht="15" customHeight="1" x14ac:dyDescent="0.2">
      <c r="A8" s="70" t="s">
        <v>35</v>
      </c>
      <c r="B8" s="71">
        <v>2898</v>
      </c>
      <c r="C8" s="17">
        <f>+[3]Priliv!B6</f>
        <v>4748</v>
      </c>
      <c r="D8" s="72">
        <f>+[3]Priliv!C6</f>
        <v>2440</v>
      </c>
      <c r="E8" s="17">
        <v>36000</v>
      </c>
      <c r="F8" s="17">
        <v>34942</v>
      </c>
      <c r="G8" s="17">
        <f>+[3]Priliv!C27</f>
        <v>7188</v>
      </c>
      <c r="H8" s="126">
        <f>+D8/[4]Priliv!C6*100</f>
        <v>92.810954735640934</v>
      </c>
      <c r="I8" s="79">
        <f t="shared" ref="I8:I16" si="0">+D8/C8*100</f>
        <v>51.390058972198815</v>
      </c>
      <c r="J8" s="79">
        <f>+G8/[4]Priliv!C27*100</f>
        <v>92.35513298214056</v>
      </c>
      <c r="K8" s="3"/>
      <c r="L8" s="3"/>
      <c r="M8" s="86"/>
      <c r="N8" s="85"/>
      <c r="O8" s="85"/>
      <c r="P8" s="85"/>
      <c r="Q8" s="85"/>
    </row>
    <row r="9" spans="1:17" ht="15" customHeight="1" x14ac:dyDescent="0.2">
      <c r="A9" s="43" t="s">
        <v>41</v>
      </c>
      <c r="B9" s="12">
        <v>236</v>
      </c>
      <c r="C9" s="13">
        <f>+[3]Priliv!B7</f>
        <v>456</v>
      </c>
      <c r="D9" s="40">
        <f>+[3]Priliv!C7</f>
        <v>233</v>
      </c>
      <c r="E9" s="13">
        <v>3712</v>
      </c>
      <c r="F9" s="13">
        <v>3348</v>
      </c>
      <c r="G9" s="13">
        <f>+[3]Priliv!C28</f>
        <v>689</v>
      </c>
      <c r="H9" s="80">
        <f>+D9/[4]Priliv!C7*100</f>
        <v>97.083333333333329</v>
      </c>
      <c r="I9" s="81">
        <f t="shared" si="0"/>
        <v>51.096491228070171</v>
      </c>
      <c r="J9" s="81">
        <f>+G9/[4]Priliv!C28*100</f>
        <v>92.982456140350877</v>
      </c>
      <c r="K9" s="3"/>
      <c r="L9" s="3"/>
      <c r="M9" s="86"/>
      <c r="N9" s="85"/>
      <c r="O9" s="85"/>
      <c r="P9" s="87"/>
      <c r="Q9" s="88"/>
    </row>
    <row r="10" spans="1:17" ht="15" customHeight="1" x14ac:dyDescent="0.2">
      <c r="A10" s="43" t="s">
        <v>38</v>
      </c>
      <c r="B10" s="12">
        <v>201</v>
      </c>
      <c r="C10" s="13">
        <f>+[3]Priliv!B8</f>
        <v>291</v>
      </c>
      <c r="D10" s="40">
        <f>+[3]Priliv!C8</f>
        <v>141</v>
      </c>
      <c r="E10" s="13">
        <v>2285</v>
      </c>
      <c r="F10" s="13">
        <v>2136</v>
      </c>
      <c r="G10" s="13">
        <f>+[3]Priliv!C29</f>
        <v>432</v>
      </c>
      <c r="H10" s="80">
        <f>+D10/[4]Priliv!C8*100</f>
        <v>94</v>
      </c>
      <c r="I10" s="81">
        <f t="shared" si="0"/>
        <v>48.453608247422679</v>
      </c>
      <c r="J10" s="81">
        <f>+G10/[4]Priliv!C29*100</f>
        <v>87.804878048780495</v>
      </c>
      <c r="K10" s="3"/>
      <c r="L10" s="3"/>
      <c r="M10" s="86"/>
      <c r="N10" s="85"/>
      <c r="O10" s="85"/>
      <c r="P10" s="87"/>
      <c r="Q10" s="88"/>
    </row>
    <row r="11" spans="1:17" ht="15" customHeight="1" x14ac:dyDescent="0.2">
      <c r="A11" s="43" t="s">
        <v>37</v>
      </c>
      <c r="B11" s="12">
        <v>905</v>
      </c>
      <c r="C11" s="13">
        <f>+[3]Priliv!B9</f>
        <v>1583</v>
      </c>
      <c r="D11" s="40">
        <f>+[3]Priliv!C9</f>
        <v>857</v>
      </c>
      <c r="E11" s="13">
        <v>11874</v>
      </c>
      <c r="F11" s="13">
        <v>11639</v>
      </c>
      <c r="G11" s="13">
        <f>+[3]Priliv!C30</f>
        <v>2440</v>
      </c>
      <c r="H11" s="80">
        <f>+D11/[4]Priliv!C9*100</f>
        <v>90.976645435244166</v>
      </c>
      <c r="I11" s="81">
        <f t="shared" si="0"/>
        <v>54.137713202779537</v>
      </c>
      <c r="J11" s="81">
        <f>+G11/[4]Priliv!C30*100</f>
        <v>89.738874586244947</v>
      </c>
      <c r="K11" s="4"/>
      <c r="L11" s="4"/>
      <c r="M11" s="89"/>
      <c r="N11" s="85"/>
      <c r="O11" s="85"/>
      <c r="P11" s="87"/>
      <c r="Q11" s="88"/>
    </row>
    <row r="12" spans="1:17" ht="15" customHeight="1" x14ac:dyDescent="0.2">
      <c r="A12" s="43" t="s">
        <v>36</v>
      </c>
      <c r="B12" s="12">
        <v>441</v>
      </c>
      <c r="C12" s="13">
        <f>+[3]Priliv!B10</f>
        <v>792</v>
      </c>
      <c r="D12" s="40">
        <f>+[3]Priliv!C10</f>
        <v>311</v>
      </c>
      <c r="E12" s="13">
        <v>4910</v>
      </c>
      <c r="F12" s="13">
        <v>4471</v>
      </c>
      <c r="G12" s="13">
        <f>+[3]Priliv!C31</f>
        <v>1103</v>
      </c>
      <c r="H12" s="80">
        <f>+D12/[4]Priliv!C10*100</f>
        <v>87.605633802816911</v>
      </c>
      <c r="I12" s="81">
        <f t="shared" si="0"/>
        <v>39.267676767676768</v>
      </c>
      <c r="J12" s="81">
        <f>+G12/[4]Priliv!C31*100</f>
        <v>99.638663053297208</v>
      </c>
      <c r="K12" s="4"/>
      <c r="L12" s="4"/>
      <c r="M12" s="89"/>
      <c r="N12" s="85"/>
      <c r="O12" s="85"/>
      <c r="P12" s="87"/>
      <c r="Q12" s="88"/>
    </row>
    <row r="13" spans="1:17" ht="15" customHeight="1" x14ac:dyDescent="0.2">
      <c r="A13" s="43" t="s">
        <v>468</v>
      </c>
      <c r="B13" s="12">
        <v>161</v>
      </c>
      <c r="C13" s="13">
        <f>+[3]Priliv!B11</f>
        <v>248</v>
      </c>
      <c r="D13" s="40">
        <f>+[3]Priliv!C11</f>
        <v>126</v>
      </c>
      <c r="E13" s="13">
        <v>1877</v>
      </c>
      <c r="F13" s="13">
        <v>1799</v>
      </c>
      <c r="G13" s="13">
        <f>+[3]Priliv!C32</f>
        <v>374</v>
      </c>
      <c r="H13" s="80">
        <f>+D13/[4]Priliv!C11*100</f>
        <v>101.61290322580645</v>
      </c>
      <c r="I13" s="81">
        <f t="shared" si="0"/>
        <v>50.806451612903224</v>
      </c>
      <c r="J13" s="81">
        <f>+G13/[4]Priliv!C32*100</f>
        <v>103.8888888888889</v>
      </c>
      <c r="K13" s="4"/>
      <c r="L13" s="4"/>
      <c r="M13" s="89"/>
      <c r="N13" s="85"/>
      <c r="O13" s="85"/>
      <c r="P13" s="87"/>
      <c r="Q13" s="88"/>
    </row>
    <row r="14" spans="1:17" ht="15" customHeight="1" x14ac:dyDescent="0.2">
      <c r="A14" s="43" t="s">
        <v>469</v>
      </c>
      <c r="B14" s="12">
        <v>104</v>
      </c>
      <c r="C14" s="13">
        <f>+[3]Priliv!B12</f>
        <v>172</v>
      </c>
      <c r="D14" s="40">
        <f>+[3]Priliv!C12</f>
        <v>88</v>
      </c>
      <c r="E14" s="13">
        <v>1283</v>
      </c>
      <c r="F14" s="13">
        <v>1385</v>
      </c>
      <c r="G14" s="13">
        <f>+[3]Priliv!C33</f>
        <v>260</v>
      </c>
      <c r="H14" s="80">
        <f>+D14/[4]Priliv!C12*100</f>
        <v>102.32558139534885</v>
      </c>
      <c r="I14" s="81">
        <f t="shared" si="0"/>
        <v>51.162790697674424</v>
      </c>
      <c r="J14" s="81">
        <f>+G14/[4]Priliv!C33*100</f>
        <v>100.77519379844961</v>
      </c>
      <c r="K14" s="4"/>
      <c r="L14" s="4"/>
      <c r="M14" s="89"/>
      <c r="N14" s="85"/>
      <c r="O14" s="85"/>
      <c r="P14" s="87"/>
      <c r="Q14" s="88"/>
    </row>
    <row r="15" spans="1:17" ht="15" customHeight="1" x14ac:dyDescent="0.2">
      <c r="A15" s="43" t="s">
        <v>39</v>
      </c>
      <c r="B15" s="12">
        <v>720</v>
      </c>
      <c r="C15" s="13">
        <f>+[3]Priliv!B13</f>
        <v>1036</v>
      </c>
      <c r="D15" s="40">
        <f>+[3]Priliv!C13</f>
        <v>557</v>
      </c>
      <c r="E15" s="13">
        <v>8468</v>
      </c>
      <c r="F15" s="13">
        <v>8595</v>
      </c>
      <c r="G15" s="13">
        <f>+[3]Priliv!C34</f>
        <v>1593</v>
      </c>
      <c r="H15" s="80">
        <f>+D15/[4]Priliv!C13*100</f>
        <v>87.854889589905355</v>
      </c>
      <c r="I15" s="81">
        <f t="shared" si="0"/>
        <v>53.76447876447876</v>
      </c>
      <c r="J15" s="81">
        <f>+G15/[4]Priliv!C34*100</f>
        <v>87.335526315789465</v>
      </c>
      <c r="K15" s="4"/>
      <c r="L15" s="4"/>
      <c r="M15" s="89"/>
      <c r="N15" s="85"/>
      <c r="O15" s="85"/>
      <c r="P15" s="87"/>
      <c r="Q15" s="88"/>
    </row>
    <row r="16" spans="1:17" ht="15" customHeight="1" x14ac:dyDescent="0.2">
      <c r="A16" s="43" t="s">
        <v>40</v>
      </c>
      <c r="B16" s="12">
        <v>130</v>
      </c>
      <c r="C16" s="13">
        <f>+[3]Priliv!B14</f>
        <v>170</v>
      </c>
      <c r="D16" s="40">
        <f>+[3]Priliv!C14</f>
        <v>127</v>
      </c>
      <c r="E16" s="13">
        <v>1591</v>
      </c>
      <c r="F16" s="13">
        <v>1569</v>
      </c>
      <c r="G16" s="13">
        <f>+[3]Priliv!C35</f>
        <v>297</v>
      </c>
      <c r="H16" s="80">
        <f>+D16/[4]Priliv!C14*100</f>
        <v>129.59183673469389</v>
      </c>
      <c r="I16" s="81">
        <f t="shared" si="0"/>
        <v>74.705882352941174</v>
      </c>
      <c r="J16" s="81">
        <f>+G16/[4]Priliv!C35*100</f>
        <v>105.31914893617021</v>
      </c>
      <c r="K16" s="4"/>
      <c r="L16" s="4"/>
      <c r="M16" s="89"/>
      <c r="N16" s="85"/>
      <c r="O16" s="85"/>
      <c r="P16" s="87"/>
      <c r="Q16" s="88"/>
    </row>
    <row r="17" spans="1:17" ht="15" customHeight="1" x14ac:dyDescent="0.2">
      <c r="A17" s="43"/>
      <c r="B17" s="12"/>
      <c r="C17" s="13"/>
      <c r="D17" s="40"/>
      <c r="E17" s="13"/>
      <c r="F17" s="13"/>
      <c r="G17" s="13"/>
      <c r="H17" s="80"/>
      <c r="I17" s="81"/>
      <c r="J17" s="81"/>
      <c r="K17" s="4"/>
      <c r="L17" s="4"/>
      <c r="M17" s="89"/>
      <c r="N17" s="85"/>
      <c r="O17" s="85"/>
      <c r="P17" s="87"/>
      <c r="Q17" s="88"/>
    </row>
    <row r="18" spans="1:17" ht="15" customHeight="1" x14ac:dyDescent="0.2">
      <c r="A18" s="70" t="s">
        <v>42</v>
      </c>
      <c r="B18" s="71">
        <v>1967</v>
      </c>
      <c r="C18" s="17">
        <f>+[3]Priliv!B16</f>
        <v>2870</v>
      </c>
      <c r="D18" s="72">
        <f>+[3]Priliv!C16</f>
        <v>1755</v>
      </c>
      <c r="E18" s="17">
        <v>23310</v>
      </c>
      <c r="F18" s="17">
        <v>23553</v>
      </c>
      <c r="G18" s="17">
        <f>+[3]Priliv!C37</f>
        <v>4625</v>
      </c>
      <c r="H18" s="126">
        <f>+D18/[4]Priliv!C16*100</f>
        <v>98.429613011777903</v>
      </c>
      <c r="I18" s="79">
        <f>+D18/C18*100</f>
        <v>61.149825783972119</v>
      </c>
      <c r="J18" s="79">
        <f>+G18/[4]Priliv!C37*100</f>
        <v>101.13710911874043</v>
      </c>
      <c r="K18" s="4"/>
      <c r="L18" s="4"/>
      <c r="M18" s="89"/>
      <c r="N18" s="85"/>
      <c r="O18" s="85"/>
      <c r="P18" s="87"/>
      <c r="Q18" s="88"/>
    </row>
    <row r="19" spans="1:17" ht="15" customHeight="1" x14ac:dyDescent="0.2">
      <c r="A19" s="43" t="s">
        <v>44</v>
      </c>
      <c r="B19" s="12">
        <v>530</v>
      </c>
      <c r="C19" s="13">
        <f>+[3]Priliv!B17</f>
        <v>595</v>
      </c>
      <c r="D19" s="40">
        <f>+[3]Priliv!C17</f>
        <v>363</v>
      </c>
      <c r="E19" s="13">
        <v>5001</v>
      </c>
      <c r="F19" s="13">
        <v>4925</v>
      </c>
      <c r="G19" s="13">
        <f>+[3]Priliv!C38</f>
        <v>958</v>
      </c>
      <c r="H19" s="80">
        <f>+D19/[4]Priliv!C17*100</f>
        <v>104.91329479768785</v>
      </c>
      <c r="I19" s="81">
        <f>+D19/C19*100</f>
        <v>61.008403361344541</v>
      </c>
      <c r="J19" s="81">
        <f>+G19/[4]Priliv!C38*100</f>
        <v>98.055271238485147</v>
      </c>
      <c r="K19" s="4"/>
      <c r="L19" s="4"/>
      <c r="M19" s="89"/>
      <c r="N19" s="85"/>
      <c r="O19" s="85"/>
      <c r="P19" s="87"/>
      <c r="Q19" s="88"/>
    </row>
    <row r="20" spans="1:17" ht="15" customHeight="1" x14ac:dyDescent="0.2">
      <c r="A20" s="43" t="s">
        <v>45</v>
      </c>
      <c r="B20" s="12">
        <v>187</v>
      </c>
      <c r="C20" s="13">
        <f>+[3]Priliv!B18</f>
        <v>299</v>
      </c>
      <c r="D20" s="40">
        <f>+[3]Priliv!C18</f>
        <v>180</v>
      </c>
      <c r="E20" s="13">
        <v>2421</v>
      </c>
      <c r="F20" s="13">
        <v>2494</v>
      </c>
      <c r="G20" s="13">
        <f>+[3]Priliv!C39</f>
        <v>479</v>
      </c>
      <c r="H20" s="80">
        <f>+D20/[4]Priliv!C18*100</f>
        <v>94.73684210526315</v>
      </c>
      <c r="I20" s="81">
        <f>+D20/C20*100</f>
        <v>60.200668896321076</v>
      </c>
      <c r="J20" s="81">
        <f>+G20/[4]Priliv!C39*100</f>
        <v>101.26849894291755</v>
      </c>
      <c r="K20" s="4"/>
      <c r="L20" s="4"/>
      <c r="M20" s="89"/>
      <c r="N20" s="85"/>
      <c r="O20" s="85"/>
      <c r="P20" s="87"/>
      <c r="Q20" s="88"/>
    </row>
    <row r="21" spans="1:17" ht="15" customHeight="1" x14ac:dyDescent="0.2">
      <c r="A21" s="43" t="s">
        <v>46</v>
      </c>
      <c r="B21" s="12">
        <v>291</v>
      </c>
      <c r="C21" s="13">
        <f>+[3]Priliv!B19</f>
        <v>463</v>
      </c>
      <c r="D21" s="40">
        <f>+[3]Priliv!C19</f>
        <v>261</v>
      </c>
      <c r="E21" s="13">
        <v>3488</v>
      </c>
      <c r="F21" s="13">
        <v>3468</v>
      </c>
      <c r="G21" s="13">
        <f>+[3]Priliv!C40</f>
        <v>724</v>
      </c>
      <c r="H21" s="80">
        <f>+D21/[4]Priliv!C19*100</f>
        <v>97.388059701492537</v>
      </c>
      <c r="I21" s="81">
        <f>+D21/C21*100</f>
        <v>56.371490280777536</v>
      </c>
      <c r="J21" s="81">
        <f>+G21/[4]Priliv!C40*100</f>
        <v>102.54957507082152</v>
      </c>
      <c r="K21" s="5"/>
      <c r="L21" s="5"/>
      <c r="M21" s="86"/>
      <c r="N21" s="85"/>
      <c r="O21" s="85"/>
      <c r="P21" s="87"/>
      <c r="Q21" s="88"/>
    </row>
    <row r="22" spans="1:17" ht="15" customHeight="1" x14ac:dyDescent="0.2">
      <c r="A22" s="43" t="s">
        <v>43</v>
      </c>
      <c r="B22" s="12">
        <v>959</v>
      </c>
      <c r="C22" s="13">
        <f>+[3]Priliv!B20</f>
        <v>1513</v>
      </c>
      <c r="D22" s="40">
        <f>+[3]Priliv!C20</f>
        <v>951</v>
      </c>
      <c r="E22" s="13">
        <v>12400</v>
      </c>
      <c r="F22" s="13">
        <v>12666</v>
      </c>
      <c r="G22" s="13">
        <f>+[3]Priliv!C41</f>
        <v>2464</v>
      </c>
      <c r="H22" s="80">
        <f>+D22/[4]Priliv!C20*100</f>
        <v>97.139938712972423</v>
      </c>
      <c r="I22" s="81">
        <f>+D22/C22*100</f>
        <v>62.8552544613351</v>
      </c>
      <c r="J22" s="81">
        <f>+G22/[4]Priliv!C41*100</f>
        <v>101.94455937112123</v>
      </c>
      <c r="K22" s="5"/>
      <c r="L22" s="5"/>
      <c r="M22" s="86"/>
      <c r="N22" s="85"/>
      <c r="O22" s="85"/>
      <c r="P22" s="87"/>
      <c r="Q22" s="88"/>
    </row>
    <row r="23" spans="1:17" ht="15" customHeight="1" x14ac:dyDescent="0.2">
      <c r="A23" s="43"/>
      <c r="B23" s="12"/>
      <c r="C23" s="13"/>
      <c r="D23" s="40"/>
      <c r="E23" s="13"/>
      <c r="F23" s="13"/>
      <c r="G23" s="13"/>
      <c r="H23" s="80"/>
      <c r="I23" s="81"/>
      <c r="J23" s="81"/>
      <c r="K23" s="5"/>
      <c r="L23" s="5"/>
      <c r="M23" s="86"/>
      <c r="N23" s="85"/>
      <c r="O23" s="85"/>
      <c r="P23" s="87"/>
      <c r="Q23" s="88"/>
    </row>
    <row r="24" spans="1:17" ht="15" customHeight="1" x14ac:dyDescent="0.2">
      <c r="A24" s="25" t="s">
        <v>65</v>
      </c>
      <c r="B24" s="26">
        <v>463</v>
      </c>
      <c r="C24" s="27">
        <f>+[3]Priliv!B22</f>
        <v>451</v>
      </c>
      <c r="D24" s="41">
        <f>+[3]Priliv!C22</f>
        <v>315</v>
      </c>
      <c r="E24" s="27">
        <v>2863</v>
      </c>
      <c r="F24" s="27">
        <v>3767</v>
      </c>
      <c r="G24" s="27">
        <f>+[3]Priliv!C43</f>
        <v>766</v>
      </c>
      <c r="H24" s="82">
        <f>+D24/[4]Priliv!C22*100</f>
        <v>106.77966101694916</v>
      </c>
      <c r="I24" s="83">
        <f>+D24/C24*100</f>
        <v>69.844789356984478</v>
      </c>
      <c r="J24" s="83">
        <f>+G24/[4]Priliv!C43*100</f>
        <v>98.07938540332907</v>
      </c>
      <c r="K24" s="5"/>
      <c r="L24" s="5"/>
      <c r="M24" s="86"/>
      <c r="N24" s="85"/>
      <c r="O24" s="85"/>
      <c r="P24" s="87"/>
      <c r="Q24" s="88"/>
    </row>
    <row r="25" spans="1:17" ht="15" customHeight="1" x14ac:dyDescent="0.2">
      <c r="A25" s="10"/>
      <c r="B25" s="10"/>
      <c r="C25" s="10"/>
      <c r="D25" s="10"/>
      <c r="E25" s="10"/>
      <c r="F25" s="10"/>
      <c r="G25" s="10"/>
      <c r="H25" s="10"/>
      <c r="I25" s="10"/>
      <c r="J25" s="10"/>
      <c r="M25" s="85"/>
      <c r="N25" s="85"/>
      <c r="O25" s="85"/>
      <c r="P25" s="85"/>
      <c r="Q25" s="85"/>
    </row>
    <row r="26" spans="1:17" ht="15" customHeight="1" x14ac:dyDescent="0.25">
      <c r="A26" s="68" t="s">
        <v>147</v>
      </c>
      <c r="M26" s="85"/>
      <c r="N26" s="85"/>
      <c r="O26" s="85"/>
      <c r="P26" s="85"/>
      <c r="Q26" s="85"/>
    </row>
    <row r="27" spans="1:17" ht="15" customHeight="1" x14ac:dyDescent="0.2">
      <c r="M27" s="85"/>
      <c r="N27" s="85"/>
      <c r="O27" s="85"/>
      <c r="P27" s="85"/>
      <c r="Q27" s="85"/>
    </row>
    <row r="28" spans="1:17" ht="15" customHeight="1" x14ac:dyDescent="0.2">
      <c r="M28" s="85"/>
      <c r="N28" s="85"/>
      <c r="O28" s="85"/>
      <c r="P28" s="85"/>
      <c r="Q28" s="85"/>
    </row>
    <row r="29" spans="1:17" ht="15" customHeight="1" x14ac:dyDescent="0.2">
      <c r="M29" s="85"/>
      <c r="N29" s="85"/>
      <c r="O29" s="85"/>
      <c r="P29" s="85"/>
      <c r="Q29" s="85"/>
    </row>
    <row r="30" spans="1:17" ht="15" customHeight="1" x14ac:dyDescent="0.2">
      <c r="M30" s="85"/>
      <c r="N30" s="85"/>
      <c r="O30" s="85"/>
      <c r="P30" s="85"/>
      <c r="Q30" s="85"/>
    </row>
    <row r="31" spans="1:17" ht="15" customHeight="1" x14ac:dyDescent="0.2">
      <c r="M31" s="85"/>
      <c r="N31" s="85"/>
      <c r="O31" s="85"/>
      <c r="P31" s="85"/>
      <c r="Q31" s="85"/>
    </row>
    <row r="32" spans="1:17" ht="15" customHeight="1" x14ac:dyDescent="0.2">
      <c r="M32" s="85"/>
      <c r="N32" s="85"/>
      <c r="O32" s="85"/>
      <c r="P32" s="85"/>
      <c r="Q32" s="85"/>
    </row>
    <row r="33" spans="13:17" ht="15" customHeight="1" x14ac:dyDescent="0.2">
      <c r="M33" s="85"/>
      <c r="N33" s="85"/>
      <c r="O33" s="85"/>
      <c r="P33" s="85"/>
      <c r="Q33" s="85"/>
    </row>
    <row r="34" spans="13:17" ht="15" customHeight="1" x14ac:dyDescent="0.2">
      <c r="M34" s="85"/>
      <c r="N34" s="85"/>
      <c r="O34" s="85"/>
      <c r="P34" s="85"/>
      <c r="Q34" s="85"/>
    </row>
    <row r="35" spans="13:17" ht="15" customHeight="1" x14ac:dyDescent="0.2">
      <c r="M35" s="85"/>
      <c r="N35" s="85"/>
      <c r="O35" s="85"/>
      <c r="P35" s="85"/>
      <c r="Q35" s="85"/>
    </row>
  </sheetData>
  <mergeCells count="2">
    <mergeCell ref="B4:C4"/>
    <mergeCell ref="H3:J3"/>
  </mergeCells>
  <hyperlinks>
    <hyperlink ref="A26" location="Kazalo!A1" display="nazaj na kazalo" xr:uid="{A36DFFE1-5997-465F-8E01-47509862FE0E}"/>
  </hyperlinks>
  <pageMargins left="0.43307086614173229" right="0.43307086614173229" top="0.98425196850393704" bottom="0.98425196850393704"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39</vt:i4>
      </vt:variant>
      <vt:variant>
        <vt:lpstr>Imenovani obsegi</vt:lpstr>
      </vt:variant>
      <vt:variant>
        <vt:i4>2</vt:i4>
      </vt:variant>
    </vt:vector>
  </HeadingPairs>
  <TitlesOfParts>
    <vt:vector size="41" baseType="lpstr">
      <vt:lpstr>Kazalo</vt:lpstr>
      <vt:lpstr>Obdobja</vt:lpstr>
      <vt:lpstr>1</vt:lpstr>
      <vt:lpstr>2</vt:lpstr>
      <vt:lpstr>3</vt:lpstr>
      <vt:lpstr>4</vt:lpstr>
      <vt:lpstr>4sr</vt:lpstr>
      <vt:lpstr>5</vt:lpstr>
      <vt:lpstr>5sr</vt:lpstr>
      <vt:lpstr>6</vt:lpstr>
      <vt:lpstr>6sr</vt:lpstr>
      <vt:lpstr>7</vt:lpstr>
      <vt:lpstr>7sr</vt:lpstr>
      <vt:lpstr>8</vt:lpstr>
      <vt:lpstr>8sr</vt:lpstr>
      <vt:lpstr>9</vt:lpstr>
      <vt:lpstr>9sr</vt:lpstr>
      <vt:lpstr>10</vt:lpstr>
      <vt:lpstr>10sr</vt:lpstr>
      <vt:lpstr>11</vt:lpstr>
      <vt:lpstr>11sr</vt:lpstr>
      <vt:lpstr>12</vt:lpstr>
      <vt:lpstr>12sr</vt:lpstr>
      <vt:lpstr>13</vt:lpstr>
      <vt:lpstr>13sr</vt:lpstr>
      <vt:lpstr>14</vt:lpstr>
      <vt:lpstr>15</vt:lpstr>
      <vt:lpstr>16</vt:lpstr>
      <vt:lpstr>17</vt:lpstr>
      <vt:lpstr>18</vt:lpstr>
      <vt:lpstr>19</vt:lpstr>
      <vt:lpstr>19a</vt:lpstr>
      <vt:lpstr>20</vt:lpstr>
      <vt:lpstr>20a</vt:lpstr>
      <vt:lpstr>21</vt:lpstr>
      <vt:lpstr>21a</vt:lpstr>
      <vt:lpstr>22</vt:lpstr>
      <vt:lpstr>23</vt:lpstr>
      <vt:lpstr>24</vt:lpstr>
      <vt:lpstr>'24'!Področje_tiskanja</vt:lpstr>
      <vt:lpstr>'24'!Tiskanje_naslovov</vt:lpstr>
    </vt:vector>
  </TitlesOfParts>
  <Company>Zavod RS za zaposlovanje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Aktivno prebivalstvo</dc:title>
  <dc:creator>Stanka Lindič</dc:creator>
  <cp:lastModifiedBy>Tjaša Fotivec Štrumelj</cp:lastModifiedBy>
  <cp:lastPrinted>2026-03-03T08:12:46Z</cp:lastPrinted>
  <dcterms:created xsi:type="dcterms:W3CDTF">2007-02-26T08:42:53Z</dcterms:created>
  <dcterms:modified xsi:type="dcterms:W3CDTF">2026-03-09T07:26:33Z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IS">
    <vt:lpwstr>Aktivno prebivalstvo, september 2007</vt:lpwstr>
  </property>
  <property fmtid="{D5CDD505-2E9C-101B-9397-08002B2CF9AE}" pid="3" name="SPSDescription">
    <vt:lpwstr>Aktivno prebivalstvo</vt:lpwstr>
  </property>
  <property fmtid="{D5CDD505-2E9C-101B-9397-08002B2CF9AE}" pid="4" name="Owner">
    <vt:lpwstr>Aktivno prebivalstvo</vt:lpwstr>
  </property>
  <property fmtid="{D5CDD505-2E9C-101B-9397-08002B2CF9AE}" pid="5" name="Status">
    <vt:lpwstr>Final</vt:lpwstr>
  </property>
</Properties>
</file>